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8954EF95-FD42-4CB1-A7B3-C72FAE833982}" xr6:coauthVersionLast="44" xr6:coauthVersionMax="44" xr10:uidLastSave="{00000000-0000-0000-0000-000000000000}"/>
  <bookViews>
    <workbookView xWindow="-120" yWindow="-120" windowWidth="24240" windowHeight="17640" xr2:uid="{00000000-000D-0000-FFFF-FFFF00000000}"/>
  </bookViews>
  <sheets>
    <sheet name="гкалл" sheetId="1" r:id="rId1"/>
    <sheet name="по дому" sheetId="2" r:id="rId2"/>
    <sheet name="по квартирам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7" i="1" l="1"/>
  <c r="N22" i="1"/>
  <c r="N21" i="1"/>
  <c r="N20" i="1"/>
  <c r="N3" i="1" l="1"/>
  <c r="G3" i="1" l="1"/>
  <c r="L3" i="1"/>
  <c r="G4" i="1"/>
  <c r="L4" i="1"/>
  <c r="N4" i="1" s="1"/>
  <c r="G5" i="1"/>
  <c r="L5" i="1"/>
  <c r="N5" i="1" s="1"/>
  <c r="G6" i="1"/>
  <c r="L6" i="1"/>
  <c r="N6" i="1" s="1"/>
  <c r="G7" i="1"/>
  <c r="L7" i="1"/>
  <c r="N7" i="1" s="1"/>
  <c r="E8" i="1"/>
  <c r="G8" i="1" s="1"/>
  <c r="L8" i="1"/>
  <c r="N8" i="1" s="1"/>
  <c r="E9" i="1"/>
  <c r="G9" i="1" s="1"/>
  <c r="L9" i="1"/>
  <c r="N9" i="1" s="1"/>
  <c r="E10" i="1"/>
  <c r="G10" i="1" s="1"/>
  <c r="L10" i="1"/>
  <c r="N10" i="1" s="1"/>
  <c r="G11" i="1"/>
  <c r="L11" i="1"/>
  <c r="N11" i="1" s="1"/>
  <c r="G12" i="1"/>
  <c r="L12" i="1"/>
  <c r="N12" i="1" s="1"/>
  <c r="G13" i="1"/>
  <c r="L13" i="1"/>
  <c r="N13" i="1" s="1"/>
  <c r="G14" i="1"/>
  <c r="L14" i="1"/>
  <c r="N14" i="1" s="1"/>
  <c r="C15" i="1"/>
  <c r="D15" i="1"/>
  <c r="F15" i="1"/>
  <c r="J15" i="1"/>
  <c r="K15" i="1"/>
  <c r="M15" i="1"/>
  <c r="N25" i="1"/>
  <c r="N26" i="1"/>
  <c r="N27" i="1"/>
  <c r="N15" i="1" l="1"/>
  <c r="G15" i="1"/>
  <c r="E15" i="1"/>
  <c r="L15" i="1"/>
  <c r="AT203" i="3"/>
  <c r="AQ203" i="3"/>
  <c r="AN203" i="3"/>
  <c r="AV202" i="3"/>
  <c r="AS202" i="3"/>
  <c r="AP202" i="3"/>
  <c r="AM202" i="3"/>
  <c r="AJ202" i="3"/>
  <c r="AG202" i="3"/>
  <c r="AV201" i="3"/>
  <c r="AS201" i="3"/>
  <c r="AP201" i="3"/>
  <c r="AM201" i="3"/>
  <c r="AJ201" i="3"/>
  <c r="AG201" i="3"/>
  <c r="AV200" i="3"/>
  <c r="AS200" i="3"/>
  <c r="AP200" i="3"/>
  <c r="AM200" i="3"/>
  <c r="AJ200" i="3"/>
  <c r="AG200" i="3"/>
  <c r="AV199" i="3"/>
  <c r="AS199" i="3"/>
  <c r="AP199" i="3"/>
  <c r="AM199" i="3"/>
  <c r="AJ199" i="3"/>
  <c r="AG199" i="3"/>
  <c r="AV198" i="3"/>
  <c r="AS198" i="3"/>
  <c r="AP198" i="3"/>
  <c r="AM198" i="3"/>
  <c r="AJ198" i="3"/>
  <c r="AG198" i="3"/>
  <c r="AV197" i="3"/>
  <c r="AS197" i="3"/>
  <c r="AP197" i="3"/>
  <c r="AM197" i="3"/>
  <c r="AJ197" i="3"/>
  <c r="AG197" i="3"/>
  <c r="AV196" i="3"/>
  <c r="AS196" i="3"/>
  <c r="AP196" i="3"/>
  <c r="AM196" i="3"/>
  <c r="AJ196" i="3"/>
  <c r="AG196" i="3"/>
  <c r="AV195" i="3"/>
  <c r="AS195" i="3"/>
  <c r="AP195" i="3"/>
  <c r="AM195" i="3"/>
  <c r="AJ195" i="3"/>
  <c r="AG195" i="3"/>
  <c r="AV194" i="3"/>
  <c r="AS194" i="3"/>
  <c r="AP194" i="3"/>
  <c r="AM194" i="3"/>
  <c r="AJ194" i="3"/>
  <c r="AG194" i="3"/>
  <c r="AV193" i="3"/>
  <c r="AS193" i="3"/>
  <c r="AP193" i="3"/>
  <c r="AM193" i="3"/>
  <c r="AJ193" i="3"/>
  <c r="AG193" i="3"/>
  <c r="AV192" i="3"/>
  <c r="AS192" i="3"/>
  <c r="AP192" i="3"/>
  <c r="AM192" i="3"/>
  <c r="AJ192" i="3"/>
  <c r="AG192" i="3"/>
  <c r="AV191" i="3"/>
  <c r="AS191" i="3"/>
  <c r="AP191" i="3"/>
  <c r="AM191" i="3"/>
  <c r="AJ191" i="3"/>
  <c r="AG191" i="3"/>
  <c r="AV190" i="3"/>
  <c r="AS190" i="3"/>
  <c r="AP190" i="3"/>
  <c r="AM190" i="3"/>
  <c r="AJ190" i="3"/>
  <c r="AG190" i="3"/>
  <c r="AV189" i="3"/>
  <c r="AS189" i="3"/>
  <c r="AP189" i="3"/>
  <c r="AM189" i="3"/>
  <c r="AJ189" i="3"/>
  <c r="AG189" i="3"/>
  <c r="AV188" i="3"/>
  <c r="AS188" i="3"/>
  <c r="AP188" i="3"/>
  <c r="AM188" i="3"/>
  <c r="AJ188" i="3"/>
  <c r="AG188" i="3"/>
  <c r="AV187" i="3"/>
  <c r="AS187" i="3"/>
  <c r="AP187" i="3"/>
  <c r="AM187" i="3"/>
  <c r="AJ187" i="3"/>
  <c r="AG187" i="3"/>
  <c r="AV186" i="3"/>
  <c r="AS186" i="3"/>
  <c r="AP186" i="3"/>
  <c r="AM186" i="3"/>
  <c r="AJ186" i="3"/>
  <c r="AG186" i="3"/>
  <c r="AV185" i="3"/>
  <c r="AS185" i="3"/>
  <c r="AP185" i="3"/>
  <c r="AM185" i="3"/>
  <c r="AJ185" i="3"/>
  <c r="AG185" i="3"/>
  <c r="AV184" i="3"/>
  <c r="AS184" i="3"/>
  <c r="AP184" i="3"/>
  <c r="AM184" i="3"/>
  <c r="AJ184" i="3"/>
  <c r="AG184" i="3"/>
  <c r="AV183" i="3"/>
  <c r="AS183" i="3"/>
  <c r="AP183" i="3"/>
  <c r="AM183" i="3"/>
  <c r="AJ183" i="3"/>
  <c r="AG183" i="3"/>
  <c r="AV182" i="3"/>
  <c r="AS182" i="3"/>
  <c r="AP182" i="3"/>
  <c r="AM182" i="3"/>
  <c r="AJ182" i="3"/>
  <c r="AG182" i="3"/>
  <c r="AV181" i="3"/>
  <c r="AS181" i="3"/>
  <c r="AP181" i="3"/>
  <c r="AM181" i="3"/>
  <c r="AJ181" i="3"/>
  <c r="AG181" i="3"/>
  <c r="AV180" i="3"/>
  <c r="AS180" i="3"/>
  <c r="AP180" i="3"/>
  <c r="AM180" i="3"/>
  <c r="AJ180" i="3"/>
  <c r="AG180" i="3"/>
  <c r="AV179" i="3"/>
  <c r="AS179" i="3"/>
  <c r="AP179" i="3"/>
  <c r="AM179" i="3"/>
  <c r="AJ179" i="3"/>
  <c r="AG179" i="3"/>
  <c r="AV178" i="3"/>
  <c r="AS178" i="3"/>
  <c r="AP178" i="3"/>
  <c r="AM178" i="3"/>
  <c r="AJ178" i="3"/>
  <c r="AG178" i="3"/>
  <c r="AV177" i="3"/>
  <c r="AS177" i="3"/>
  <c r="AP177" i="3"/>
  <c r="AM177" i="3"/>
  <c r="AJ177" i="3"/>
  <c r="AG177" i="3"/>
  <c r="AV176" i="3"/>
  <c r="AS176" i="3"/>
  <c r="AP176" i="3"/>
  <c r="AM176" i="3"/>
  <c r="AJ176" i="3"/>
  <c r="AG176" i="3"/>
  <c r="AV175" i="3"/>
  <c r="AS175" i="3"/>
  <c r="AP175" i="3"/>
  <c r="AM175" i="3"/>
  <c r="AJ175" i="3"/>
  <c r="AG175" i="3"/>
  <c r="AV174" i="3"/>
  <c r="AS174" i="3"/>
  <c r="AP174" i="3"/>
  <c r="AM174" i="3"/>
  <c r="AJ174" i="3"/>
  <c r="AG174" i="3"/>
  <c r="AV173" i="3"/>
  <c r="AS173" i="3"/>
  <c r="AP173" i="3"/>
  <c r="AM173" i="3"/>
  <c r="AJ173" i="3"/>
  <c r="AG173" i="3"/>
  <c r="AV172" i="3"/>
  <c r="AS172" i="3"/>
  <c r="AP172" i="3"/>
  <c r="AM172" i="3"/>
  <c r="AJ172" i="3"/>
  <c r="AG172" i="3"/>
  <c r="AV171" i="3"/>
  <c r="AS171" i="3"/>
  <c r="AP171" i="3"/>
  <c r="AK171" i="3"/>
  <c r="AM171" i="3" s="1"/>
  <c r="AJ171" i="3"/>
  <c r="AG171" i="3"/>
  <c r="AV170" i="3"/>
  <c r="AS170" i="3"/>
  <c r="AP170" i="3"/>
  <c r="AM170" i="3"/>
  <c r="AJ170" i="3"/>
  <c r="AG170" i="3"/>
  <c r="AV169" i="3"/>
  <c r="AS169" i="3"/>
  <c r="AP169" i="3"/>
  <c r="AM169" i="3"/>
  <c r="AJ169" i="3"/>
  <c r="AG169" i="3"/>
  <c r="AV168" i="3"/>
  <c r="AS168" i="3"/>
  <c r="AP168" i="3"/>
  <c r="AM168" i="3"/>
  <c r="AJ168" i="3"/>
  <c r="AG168" i="3"/>
  <c r="AV167" i="3"/>
  <c r="AS167" i="3"/>
  <c r="AP167" i="3"/>
  <c r="AM167" i="3"/>
  <c r="AJ167" i="3"/>
  <c r="AG167" i="3"/>
  <c r="AV166" i="3"/>
  <c r="AS166" i="3"/>
  <c r="AP166" i="3"/>
  <c r="AM166" i="3"/>
  <c r="AJ166" i="3"/>
  <c r="AG166" i="3"/>
  <c r="AV165" i="3"/>
  <c r="AS165" i="3"/>
  <c r="AP165" i="3"/>
  <c r="AM165" i="3"/>
  <c r="AJ165" i="3"/>
  <c r="AG165" i="3"/>
  <c r="AV164" i="3"/>
  <c r="AS164" i="3"/>
  <c r="AP164" i="3"/>
  <c r="AM164" i="3"/>
  <c r="AJ164" i="3"/>
  <c r="AG164" i="3"/>
  <c r="AV163" i="3"/>
  <c r="AS163" i="3"/>
  <c r="AP163" i="3"/>
  <c r="AM163" i="3"/>
  <c r="AJ163" i="3"/>
  <c r="AG163" i="3"/>
  <c r="AV162" i="3"/>
  <c r="AS162" i="3"/>
  <c r="AP162" i="3"/>
  <c r="AM162" i="3"/>
  <c r="AJ162" i="3"/>
  <c r="AG162" i="3"/>
  <c r="AV161" i="3"/>
  <c r="AS161" i="3"/>
  <c r="AP161" i="3"/>
  <c r="AM161" i="3"/>
  <c r="AJ161" i="3"/>
  <c r="AG161" i="3"/>
  <c r="AV160" i="3"/>
  <c r="AS160" i="3"/>
  <c r="AP160" i="3"/>
  <c r="AM160" i="3"/>
  <c r="AJ160" i="3"/>
  <c r="AG160" i="3"/>
  <c r="AV159" i="3"/>
  <c r="AS159" i="3"/>
  <c r="AP159" i="3"/>
  <c r="AM159" i="3"/>
  <c r="AJ159" i="3"/>
  <c r="AG159" i="3"/>
  <c r="AV158" i="3"/>
  <c r="AS158" i="3"/>
  <c r="AP158" i="3"/>
  <c r="AM158" i="3"/>
  <c r="AJ158" i="3"/>
  <c r="AG158" i="3"/>
  <c r="AV157" i="3"/>
  <c r="AS157" i="3"/>
  <c r="AP157" i="3"/>
  <c r="AM157" i="3"/>
  <c r="AJ157" i="3"/>
  <c r="AG157" i="3"/>
  <c r="AV156" i="3"/>
  <c r="AS156" i="3"/>
  <c r="AP156" i="3"/>
  <c r="AM156" i="3"/>
  <c r="AJ156" i="3"/>
  <c r="AG156" i="3"/>
  <c r="AV155" i="3"/>
  <c r="AS155" i="3"/>
  <c r="AP155" i="3"/>
  <c r="AM155" i="3"/>
  <c r="AJ155" i="3"/>
  <c r="AG155" i="3"/>
  <c r="AV154" i="3"/>
  <c r="AS154" i="3"/>
  <c r="AP154" i="3"/>
  <c r="AM154" i="3"/>
  <c r="AJ154" i="3"/>
  <c r="AG154" i="3"/>
  <c r="AV153" i="3"/>
  <c r="AS153" i="3"/>
  <c r="AP153" i="3"/>
  <c r="AM153" i="3"/>
  <c r="AJ153" i="3"/>
  <c r="AG153" i="3"/>
  <c r="AV152" i="3"/>
  <c r="AS152" i="3"/>
  <c r="AP152" i="3"/>
  <c r="AM152" i="3"/>
  <c r="AJ152" i="3"/>
  <c r="AG152" i="3"/>
  <c r="AV151" i="3"/>
  <c r="AS151" i="3"/>
  <c r="AP151" i="3"/>
  <c r="AM151" i="3"/>
  <c r="AJ151" i="3"/>
  <c r="AG151" i="3"/>
  <c r="AV150" i="3"/>
  <c r="AS150" i="3"/>
  <c r="AP150" i="3"/>
  <c r="AM150" i="3"/>
  <c r="AJ150" i="3"/>
  <c r="AG150" i="3"/>
  <c r="AV149" i="3"/>
  <c r="AS149" i="3"/>
  <c r="AP149" i="3"/>
  <c r="AM149" i="3"/>
  <c r="AJ149" i="3"/>
  <c r="AG149" i="3"/>
  <c r="AV148" i="3"/>
  <c r="AS148" i="3"/>
  <c r="AP148" i="3"/>
  <c r="AM148" i="3"/>
  <c r="AJ148" i="3"/>
  <c r="AG148" i="3"/>
  <c r="AV147" i="3"/>
  <c r="AS147" i="3"/>
  <c r="AP147" i="3"/>
  <c r="AM147" i="3"/>
  <c r="AJ147" i="3"/>
  <c r="AG147" i="3"/>
  <c r="AV146" i="3"/>
  <c r="AS146" i="3"/>
  <c r="AP146" i="3"/>
  <c r="AM146" i="3"/>
  <c r="AJ146" i="3"/>
  <c r="AG146" i="3"/>
  <c r="AV145" i="3"/>
  <c r="AS145" i="3"/>
  <c r="AP145" i="3"/>
  <c r="AM145" i="3"/>
  <c r="AJ145" i="3"/>
  <c r="AG145" i="3"/>
  <c r="AV144" i="3"/>
  <c r="AS144" i="3"/>
  <c r="AP144" i="3"/>
  <c r="AM144" i="3"/>
  <c r="AJ144" i="3"/>
  <c r="AG144" i="3"/>
  <c r="AV143" i="3"/>
  <c r="AS143" i="3"/>
  <c r="AP143" i="3"/>
  <c r="AM143" i="3"/>
  <c r="AJ143" i="3"/>
  <c r="AG143" i="3"/>
  <c r="AV142" i="3"/>
  <c r="AS142" i="3"/>
  <c r="AP142" i="3"/>
  <c r="AM142" i="3"/>
  <c r="AJ142" i="3"/>
  <c r="AG142" i="3"/>
  <c r="AV141" i="3"/>
  <c r="AS141" i="3"/>
  <c r="AP141" i="3"/>
  <c r="AM141" i="3"/>
  <c r="AJ141" i="3"/>
  <c r="AG141" i="3"/>
  <c r="AV140" i="3"/>
  <c r="AS140" i="3"/>
  <c r="AP140" i="3"/>
  <c r="AM140" i="3"/>
  <c r="AJ140" i="3"/>
  <c r="AG140" i="3"/>
  <c r="AV139" i="3"/>
  <c r="AS139" i="3"/>
  <c r="AP139" i="3"/>
  <c r="AM139" i="3"/>
  <c r="AJ139" i="3"/>
  <c r="AG139" i="3"/>
  <c r="AV138" i="3"/>
  <c r="AS138" i="3"/>
  <c r="AP138" i="3"/>
  <c r="AM138" i="3"/>
  <c r="AJ138" i="3"/>
  <c r="AG138" i="3"/>
  <c r="AV137" i="3"/>
  <c r="AS137" i="3"/>
  <c r="AP137" i="3"/>
  <c r="AM137" i="3"/>
  <c r="AJ137" i="3"/>
  <c r="AG137" i="3"/>
  <c r="AV136" i="3"/>
  <c r="AS136" i="3"/>
  <c r="AP136" i="3"/>
  <c r="AM136" i="3"/>
  <c r="AJ136" i="3"/>
  <c r="AG136" i="3"/>
  <c r="AV135" i="3"/>
  <c r="AS135" i="3"/>
  <c r="AP135" i="3"/>
  <c r="AM135" i="3"/>
  <c r="AJ135" i="3"/>
  <c r="AG135" i="3"/>
  <c r="AV134" i="3"/>
  <c r="AS134" i="3"/>
  <c r="AP134" i="3"/>
  <c r="AM134" i="3"/>
  <c r="AJ134" i="3"/>
  <c r="AG134" i="3"/>
  <c r="AV133" i="3"/>
  <c r="AS133" i="3"/>
  <c r="AP133" i="3"/>
  <c r="AM133" i="3"/>
  <c r="AJ133" i="3"/>
  <c r="AG133" i="3"/>
  <c r="AV132" i="3"/>
  <c r="AS132" i="3"/>
  <c r="AP132" i="3"/>
  <c r="AM132" i="3"/>
  <c r="AJ132" i="3"/>
  <c r="AG132" i="3"/>
  <c r="AV131" i="3"/>
  <c r="AS131" i="3"/>
  <c r="AP131" i="3"/>
  <c r="AM131" i="3"/>
  <c r="AJ131" i="3"/>
  <c r="AG131" i="3"/>
  <c r="AV130" i="3"/>
  <c r="AS130" i="3"/>
  <c r="AP130" i="3"/>
  <c r="AM130" i="3"/>
  <c r="AJ130" i="3"/>
  <c r="AG130" i="3"/>
  <c r="AV129" i="3"/>
  <c r="AS129" i="3"/>
  <c r="AP129" i="3"/>
  <c r="AM129" i="3"/>
  <c r="AJ129" i="3"/>
  <c r="AG129" i="3"/>
  <c r="AV128" i="3"/>
  <c r="AS128" i="3"/>
  <c r="AP128" i="3"/>
  <c r="AK128" i="3"/>
  <c r="AM128" i="3" s="1"/>
  <c r="AJ128" i="3"/>
  <c r="AG128" i="3"/>
  <c r="AV127" i="3"/>
  <c r="AS127" i="3"/>
  <c r="AP127" i="3"/>
  <c r="AM127" i="3"/>
  <c r="AJ127" i="3"/>
  <c r="AG127" i="3"/>
  <c r="AV126" i="3"/>
  <c r="AS126" i="3"/>
  <c r="AP126" i="3"/>
  <c r="AM126" i="3"/>
  <c r="AJ126" i="3"/>
  <c r="AG126" i="3"/>
  <c r="AV125" i="3"/>
  <c r="AS125" i="3"/>
  <c r="AP125" i="3"/>
  <c r="AM125" i="3"/>
  <c r="AJ125" i="3"/>
  <c r="AG125" i="3"/>
  <c r="AV124" i="3"/>
  <c r="AS124" i="3"/>
  <c r="AP124" i="3"/>
  <c r="AM124" i="3"/>
  <c r="AJ124" i="3"/>
  <c r="AG124" i="3"/>
  <c r="AV123" i="3"/>
  <c r="AS123" i="3"/>
  <c r="AP123" i="3"/>
  <c r="AM123" i="3"/>
  <c r="AJ123" i="3"/>
  <c r="AG123" i="3"/>
  <c r="AV122" i="3"/>
  <c r="AS122" i="3"/>
  <c r="AP122" i="3"/>
  <c r="AM122" i="3"/>
  <c r="AJ122" i="3"/>
  <c r="AG122" i="3"/>
  <c r="AV121" i="3"/>
  <c r="AS121" i="3"/>
  <c r="AP121" i="3"/>
  <c r="AM121" i="3"/>
  <c r="AJ121" i="3"/>
  <c r="AG121" i="3"/>
  <c r="AV120" i="3"/>
  <c r="AS120" i="3"/>
  <c r="AP120" i="3"/>
  <c r="AM120" i="3"/>
  <c r="AJ120" i="3"/>
  <c r="AG120" i="3"/>
  <c r="AV119" i="3"/>
  <c r="AS119" i="3"/>
  <c r="AP119" i="3"/>
  <c r="AM119" i="3"/>
  <c r="AJ119" i="3"/>
  <c r="AG119" i="3"/>
  <c r="AV118" i="3"/>
  <c r="AS118" i="3"/>
  <c r="AP118" i="3"/>
  <c r="AM118" i="3"/>
  <c r="AH118" i="3"/>
  <c r="AJ118" i="3" s="1"/>
  <c r="AG118" i="3"/>
  <c r="AV117" i="3"/>
  <c r="AS117" i="3"/>
  <c r="AP117" i="3"/>
  <c r="AM117" i="3"/>
  <c r="AJ117" i="3"/>
  <c r="AG117" i="3"/>
  <c r="AV116" i="3"/>
  <c r="AS116" i="3"/>
  <c r="AP116" i="3"/>
  <c r="AM116" i="3"/>
  <c r="AJ116" i="3"/>
  <c r="AG116" i="3"/>
  <c r="AV115" i="3"/>
  <c r="AS115" i="3"/>
  <c r="AP115" i="3"/>
  <c r="AM115" i="3"/>
  <c r="AJ115" i="3"/>
  <c r="AG115" i="3"/>
  <c r="AV114" i="3"/>
  <c r="AS114" i="3"/>
  <c r="AP114" i="3"/>
  <c r="AM114" i="3"/>
  <c r="AJ114" i="3"/>
  <c r="AG114" i="3"/>
  <c r="AV113" i="3"/>
  <c r="AS113" i="3"/>
  <c r="AP113" i="3"/>
  <c r="AM113" i="3"/>
  <c r="AJ113" i="3"/>
  <c r="AG113" i="3"/>
  <c r="AV112" i="3"/>
  <c r="AS112" i="3"/>
  <c r="AP112" i="3"/>
  <c r="AM112" i="3"/>
  <c r="AJ112" i="3"/>
  <c r="AG112" i="3"/>
  <c r="AV111" i="3"/>
  <c r="AS111" i="3"/>
  <c r="AP111" i="3"/>
  <c r="AM111" i="3"/>
  <c r="AH111" i="3"/>
  <c r="AJ111" i="3" s="1"/>
  <c r="AE111" i="3"/>
  <c r="AG111" i="3" s="1"/>
  <c r="AV110" i="3"/>
  <c r="AS110" i="3"/>
  <c r="AP110" i="3"/>
  <c r="AM110" i="3"/>
  <c r="AJ110" i="3"/>
  <c r="AG110" i="3"/>
  <c r="AV109" i="3"/>
  <c r="AS109" i="3"/>
  <c r="AP109" i="3"/>
  <c r="AM109" i="3"/>
  <c r="AJ109" i="3"/>
  <c r="AG109" i="3"/>
  <c r="AV108" i="3"/>
  <c r="AS108" i="3"/>
  <c r="AP108" i="3"/>
  <c r="AM108" i="3"/>
  <c r="AJ108" i="3"/>
  <c r="AG108" i="3"/>
  <c r="AV107" i="3"/>
  <c r="AS107" i="3"/>
  <c r="AP107" i="3"/>
  <c r="AM107" i="3"/>
  <c r="AJ107" i="3"/>
  <c r="AG107" i="3"/>
  <c r="AV106" i="3"/>
  <c r="AS106" i="3"/>
  <c r="AP106" i="3"/>
  <c r="AM106" i="3"/>
  <c r="AJ106" i="3"/>
  <c r="AG106" i="3"/>
  <c r="AV105" i="3"/>
  <c r="AS105" i="3"/>
  <c r="AP105" i="3"/>
  <c r="AM105" i="3"/>
  <c r="AJ105" i="3"/>
  <c r="AG105" i="3"/>
  <c r="AV104" i="3"/>
  <c r="AS104" i="3"/>
  <c r="AP104" i="3"/>
  <c r="AM104" i="3"/>
  <c r="AJ104" i="3"/>
  <c r="AG104" i="3"/>
  <c r="AV103" i="3"/>
  <c r="AS103" i="3"/>
  <c r="AP103" i="3"/>
  <c r="AM103" i="3"/>
  <c r="AJ103" i="3"/>
  <c r="AG103" i="3"/>
  <c r="AV102" i="3"/>
  <c r="AS102" i="3"/>
  <c r="AP102" i="3"/>
  <c r="AM102" i="3"/>
  <c r="AJ102" i="3"/>
  <c r="AG102" i="3"/>
  <c r="AV101" i="3"/>
  <c r="AS101" i="3"/>
  <c r="AP101" i="3"/>
  <c r="AM101" i="3"/>
  <c r="AJ101" i="3"/>
  <c r="AG101" i="3"/>
  <c r="AV100" i="3"/>
  <c r="AS100" i="3"/>
  <c r="AP100" i="3"/>
  <c r="AM100" i="3"/>
  <c r="AJ100" i="3"/>
  <c r="AG100" i="3"/>
  <c r="AV99" i="3"/>
  <c r="AS99" i="3"/>
  <c r="AP99" i="3"/>
  <c r="AM99" i="3"/>
  <c r="AJ99" i="3"/>
  <c r="AG99" i="3"/>
  <c r="AV98" i="3"/>
  <c r="AS98" i="3"/>
  <c r="AP98" i="3"/>
  <c r="AM98" i="3"/>
  <c r="AJ98" i="3"/>
  <c r="AG98" i="3"/>
  <c r="AV97" i="3"/>
  <c r="AS97" i="3"/>
  <c r="AP97" i="3"/>
  <c r="AM97" i="3"/>
  <c r="AJ97" i="3"/>
  <c r="AG97" i="3"/>
  <c r="AV96" i="3"/>
  <c r="AS96" i="3"/>
  <c r="AP96" i="3"/>
  <c r="AM96" i="3"/>
  <c r="AJ96" i="3"/>
  <c r="AG96" i="3"/>
  <c r="AV95" i="3"/>
  <c r="AS95" i="3"/>
  <c r="AP95" i="3"/>
  <c r="AM95" i="3"/>
  <c r="AJ95" i="3"/>
  <c r="AG95" i="3"/>
  <c r="AV94" i="3"/>
  <c r="AS94" i="3"/>
  <c r="AP94" i="3"/>
  <c r="AM94" i="3"/>
  <c r="AJ94" i="3"/>
  <c r="AG94" i="3"/>
  <c r="AV93" i="3"/>
  <c r="AS93" i="3"/>
  <c r="AP93" i="3"/>
  <c r="AM93" i="3"/>
  <c r="AJ93" i="3"/>
  <c r="AG93" i="3"/>
  <c r="AV92" i="3"/>
  <c r="AS92" i="3"/>
  <c r="AP92" i="3"/>
  <c r="AM92" i="3"/>
  <c r="AJ92" i="3"/>
  <c r="AG92" i="3"/>
  <c r="AV91" i="3"/>
  <c r="AS91" i="3"/>
  <c r="AP91" i="3"/>
  <c r="AM91" i="3"/>
  <c r="AH91" i="3"/>
  <c r="AJ91" i="3" s="1"/>
  <c r="AE91" i="3"/>
  <c r="AG91" i="3" s="1"/>
  <c r="AV90" i="3"/>
  <c r="AS90" i="3"/>
  <c r="AP90" i="3"/>
  <c r="AM90" i="3"/>
  <c r="AJ90" i="3"/>
  <c r="AG90" i="3"/>
  <c r="AV89" i="3"/>
  <c r="AS89" i="3"/>
  <c r="AP89" i="3"/>
  <c r="AM89" i="3"/>
  <c r="AJ89" i="3"/>
  <c r="AG89" i="3"/>
  <c r="AV88" i="3"/>
  <c r="AS88" i="3"/>
  <c r="AP88" i="3"/>
  <c r="AM88" i="3"/>
  <c r="AJ88" i="3"/>
  <c r="AG88" i="3"/>
  <c r="AV87" i="3"/>
  <c r="AS87" i="3"/>
  <c r="AP87" i="3"/>
  <c r="AM87" i="3"/>
  <c r="AJ87" i="3"/>
  <c r="AG87" i="3"/>
  <c r="AV86" i="3"/>
  <c r="AS86" i="3"/>
  <c r="AP86" i="3"/>
  <c r="AM86" i="3"/>
  <c r="AJ86" i="3"/>
  <c r="AG86" i="3"/>
  <c r="AV85" i="3"/>
  <c r="AS85" i="3"/>
  <c r="AP85" i="3"/>
  <c r="AM85" i="3"/>
  <c r="AJ85" i="3"/>
  <c r="AG85" i="3"/>
  <c r="AV84" i="3"/>
  <c r="AS84" i="3"/>
  <c r="AP84" i="3"/>
  <c r="AM84" i="3"/>
  <c r="AJ84" i="3"/>
  <c r="AG84" i="3"/>
  <c r="AV83" i="3"/>
  <c r="AS83" i="3"/>
  <c r="AP83" i="3"/>
  <c r="AM83" i="3"/>
  <c r="AJ83" i="3"/>
  <c r="AG83" i="3"/>
  <c r="AV82" i="3"/>
  <c r="AS82" i="3"/>
  <c r="AP82" i="3"/>
  <c r="AM82" i="3"/>
  <c r="AJ82" i="3"/>
  <c r="AG82" i="3"/>
  <c r="AV81" i="3"/>
  <c r="AS81" i="3"/>
  <c r="AP81" i="3"/>
  <c r="AM81" i="3"/>
  <c r="AJ81" i="3"/>
  <c r="AG81" i="3"/>
  <c r="AV80" i="3"/>
  <c r="AS80" i="3"/>
  <c r="AP80" i="3"/>
  <c r="AM80" i="3"/>
  <c r="AJ80" i="3"/>
  <c r="AG80" i="3"/>
  <c r="AV79" i="3"/>
  <c r="AS79" i="3"/>
  <c r="AP79" i="3"/>
  <c r="AM79" i="3"/>
  <c r="AJ79" i="3"/>
  <c r="AG79" i="3"/>
  <c r="AV78" i="3"/>
  <c r="AS78" i="3"/>
  <c r="AP78" i="3"/>
  <c r="AM78" i="3"/>
  <c r="AJ78" i="3"/>
  <c r="AG78" i="3"/>
  <c r="AV77" i="3"/>
  <c r="AS77" i="3"/>
  <c r="AP77" i="3"/>
  <c r="AM77" i="3"/>
  <c r="AJ77" i="3"/>
  <c r="AG77" i="3"/>
  <c r="AV76" i="3"/>
  <c r="AS76" i="3"/>
  <c r="AP76" i="3"/>
  <c r="AM76" i="3"/>
  <c r="AJ76" i="3"/>
  <c r="AG76" i="3"/>
  <c r="AV75" i="3"/>
  <c r="AS75" i="3"/>
  <c r="AP75" i="3"/>
  <c r="AM75" i="3"/>
  <c r="AJ75" i="3"/>
  <c r="AG75" i="3"/>
  <c r="AV74" i="3"/>
  <c r="AS74" i="3"/>
  <c r="AP74" i="3"/>
  <c r="AM74" i="3"/>
  <c r="AH74" i="3"/>
  <c r="AJ74" i="3" s="1"/>
  <c r="AG74" i="3"/>
  <c r="AV73" i="3"/>
  <c r="AS73" i="3"/>
  <c r="AP73" i="3"/>
  <c r="AM73" i="3"/>
  <c r="AJ73" i="3"/>
  <c r="AG73" i="3"/>
  <c r="AV72" i="3"/>
  <c r="AS72" i="3"/>
  <c r="AP72" i="3"/>
  <c r="AM72" i="3"/>
  <c r="AJ72" i="3"/>
  <c r="AG72" i="3"/>
  <c r="AV71" i="3"/>
  <c r="AS71" i="3"/>
  <c r="AP71" i="3"/>
  <c r="AM71" i="3"/>
  <c r="AJ71" i="3"/>
  <c r="AG71" i="3"/>
  <c r="AV70" i="3"/>
  <c r="AS70" i="3"/>
  <c r="AP70" i="3"/>
  <c r="AM70" i="3"/>
  <c r="AJ70" i="3"/>
  <c r="AG70" i="3"/>
  <c r="AV69" i="3"/>
  <c r="AS69" i="3"/>
  <c r="AP69" i="3"/>
  <c r="AM69" i="3"/>
  <c r="AJ69" i="3"/>
  <c r="AG69" i="3"/>
  <c r="AV68" i="3"/>
  <c r="AS68" i="3"/>
  <c r="AP68" i="3"/>
  <c r="AM68" i="3"/>
  <c r="AJ68" i="3"/>
  <c r="AG68" i="3"/>
  <c r="AV67" i="3"/>
  <c r="AS67" i="3"/>
  <c r="AP67" i="3"/>
  <c r="AM67" i="3"/>
  <c r="AJ67" i="3"/>
  <c r="AG67" i="3"/>
  <c r="AV66" i="3"/>
  <c r="AS66" i="3"/>
  <c r="AP66" i="3"/>
  <c r="AM66" i="3"/>
  <c r="AJ66" i="3"/>
  <c r="AG66" i="3"/>
  <c r="AV65" i="3"/>
  <c r="AS65" i="3"/>
  <c r="AP65" i="3"/>
  <c r="AM65" i="3"/>
  <c r="AJ65" i="3"/>
  <c r="AG65" i="3"/>
  <c r="AV64" i="3"/>
  <c r="AS64" i="3"/>
  <c r="AP64" i="3"/>
  <c r="AM64" i="3"/>
  <c r="AJ64" i="3"/>
  <c r="AG64" i="3"/>
  <c r="AV63" i="3"/>
  <c r="AS63" i="3"/>
  <c r="AP63" i="3"/>
  <c r="AM63" i="3"/>
  <c r="AH63" i="3"/>
  <c r="AJ63" i="3" s="1"/>
  <c r="AG63" i="3"/>
  <c r="AV62" i="3"/>
  <c r="AS62" i="3"/>
  <c r="AP62" i="3"/>
  <c r="AM62" i="3"/>
  <c r="AJ62" i="3"/>
  <c r="AG62" i="3"/>
  <c r="AV61" i="3"/>
  <c r="AS61" i="3"/>
  <c r="AP61" i="3"/>
  <c r="AM61" i="3"/>
  <c r="AJ61" i="3"/>
  <c r="AG61" i="3"/>
  <c r="AV60" i="3"/>
  <c r="AS60" i="3"/>
  <c r="AP60" i="3"/>
  <c r="AM60" i="3"/>
  <c r="AJ60" i="3"/>
  <c r="AG60" i="3"/>
  <c r="AV59" i="3"/>
  <c r="AS59" i="3"/>
  <c r="AP59" i="3"/>
  <c r="AM59" i="3"/>
  <c r="AJ59" i="3"/>
  <c r="AG59" i="3"/>
  <c r="AV58" i="3"/>
  <c r="AS58" i="3"/>
  <c r="AP58" i="3"/>
  <c r="AM58" i="3"/>
  <c r="AJ58" i="3"/>
  <c r="AG58" i="3"/>
  <c r="AV57" i="3"/>
  <c r="AS57" i="3"/>
  <c r="AP57" i="3"/>
  <c r="AM57" i="3"/>
  <c r="AJ57" i="3"/>
  <c r="AG57" i="3"/>
  <c r="AV56" i="3"/>
  <c r="AS56" i="3"/>
  <c r="AP56" i="3"/>
  <c r="AM56" i="3"/>
  <c r="AJ56" i="3"/>
  <c r="AG56" i="3"/>
  <c r="AV55" i="3"/>
  <c r="AS55" i="3"/>
  <c r="AP55" i="3"/>
  <c r="AM55" i="3"/>
  <c r="AJ55" i="3"/>
  <c r="AG55" i="3"/>
  <c r="AV54" i="3"/>
  <c r="AS54" i="3"/>
  <c r="AP54" i="3"/>
  <c r="AM54" i="3"/>
  <c r="AJ54" i="3"/>
  <c r="AG54" i="3"/>
  <c r="AV53" i="3"/>
  <c r="AS53" i="3"/>
  <c r="AP53" i="3"/>
  <c r="AM53" i="3"/>
  <c r="AJ53" i="3"/>
  <c r="AG53" i="3"/>
  <c r="AV52" i="3"/>
  <c r="AS52" i="3"/>
  <c r="AP52" i="3"/>
  <c r="AM52" i="3"/>
  <c r="AJ52" i="3"/>
  <c r="AG52" i="3"/>
  <c r="AV51" i="3"/>
  <c r="AS51" i="3"/>
  <c r="AP51" i="3"/>
  <c r="AM51" i="3"/>
  <c r="AJ51" i="3"/>
  <c r="AG51" i="3"/>
  <c r="AV50" i="3"/>
  <c r="AS50" i="3"/>
  <c r="AP50" i="3"/>
  <c r="AM50" i="3"/>
  <c r="AJ50" i="3"/>
  <c r="AG50" i="3"/>
  <c r="AV49" i="3"/>
  <c r="AS49" i="3"/>
  <c r="AP49" i="3"/>
  <c r="AM49" i="3"/>
  <c r="AJ49" i="3"/>
  <c r="AG49" i="3"/>
  <c r="AV48" i="3"/>
  <c r="AS48" i="3"/>
  <c r="AP48" i="3"/>
  <c r="AM48" i="3"/>
  <c r="AJ48" i="3"/>
  <c r="AG48" i="3"/>
  <c r="AV47" i="3"/>
  <c r="AS47" i="3"/>
  <c r="AP47" i="3"/>
  <c r="AM47" i="3"/>
  <c r="AJ47" i="3"/>
  <c r="AG47" i="3"/>
  <c r="AV46" i="3"/>
  <c r="AS46" i="3"/>
  <c r="AP46" i="3"/>
  <c r="AM46" i="3"/>
  <c r="AJ46" i="3"/>
  <c r="AG46" i="3"/>
  <c r="AV45" i="3"/>
  <c r="AS45" i="3"/>
  <c r="AP45" i="3"/>
  <c r="AM45" i="3"/>
  <c r="AJ45" i="3"/>
  <c r="AG45" i="3"/>
  <c r="AV44" i="3"/>
  <c r="AS44" i="3"/>
  <c r="AP44" i="3"/>
  <c r="AM44" i="3"/>
  <c r="AJ44" i="3"/>
  <c r="AG44" i="3"/>
  <c r="AV43" i="3"/>
  <c r="AS43" i="3"/>
  <c r="AP43" i="3"/>
  <c r="AM43" i="3"/>
  <c r="AJ43" i="3"/>
  <c r="AG43" i="3"/>
  <c r="AV42" i="3"/>
  <c r="AS42" i="3"/>
  <c r="AP42" i="3"/>
  <c r="AM42" i="3"/>
  <c r="AJ42" i="3"/>
  <c r="AG42" i="3"/>
  <c r="AV41" i="3"/>
  <c r="AS41" i="3"/>
  <c r="AP41" i="3"/>
  <c r="AM41" i="3"/>
  <c r="AJ41" i="3"/>
  <c r="AG41" i="3"/>
  <c r="AV40" i="3"/>
  <c r="AS40" i="3"/>
  <c r="AP40" i="3"/>
  <c r="AM40" i="3"/>
  <c r="AJ40" i="3"/>
  <c r="AG40" i="3"/>
  <c r="AV39" i="3"/>
  <c r="AS39" i="3"/>
  <c r="AP39" i="3"/>
  <c r="AM39" i="3"/>
  <c r="AJ39" i="3"/>
  <c r="AG39" i="3"/>
  <c r="AV38" i="3"/>
  <c r="AS38" i="3"/>
  <c r="AP38" i="3"/>
  <c r="AM38" i="3"/>
  <c r="AJ38" i="3"/>
  <c r="AG38" i="3"/>
  <c r="AV37" i="3"/>
  <c r="AS37" i="3"/>
  <c r="AP37" i="3"/>
  <c r="AM37" i="3"/>
  <c r="AJ37" i="3"/>
  <c r="AG37" i="3"/>
  <c r="AV36" i="3"/>
  <c r="AS36" i="3"/>
  <c r="AP36" i="3"/>
  <c r="AM36" i="3"/>
  <c r="AJ36" i="3"/>
  <c r="AG36" i="3"/>
  <c r="AV35" i="3"/>
  <c r="AS35" i="3"/>
  <c r="AP35" i="3"/>
  <c r="AM35" i="3"/>
  <c r="AJ35" i="3"/>
  <c r="AG35" i="3"/>
  <c r="AV34" i="3"/>
  <c r="AS34" i="3"/>
  <c r="AP34" i="3"/>
  <c r="AM34" i="3"/>
  <c r="AJ34" i="3"/>
  <c r="AG34" i="3"/>
  <c r="AV33" i="3"/>
  <c r="AS33" i="3"/>
  <c r="AP33" i="3"/>
  <c r="AM33" i="3"/>
  <c r="AJ33" i="3"/>
  <c r="AG33" i="3"/>
  <c r="AV32" i="3"/>
  <c r="AS32" i="3"/>
  <c r="AP32" i="3"/>
  <c r="AM32" i="3"/>
  <c r="AJ32" i="3"/>
  <c r="AG32" i="3"/>
  <c r="AV31" i="3"/>
  <c r="AS31" i="3"/>
  <c r="AP31" i="3"/>
  <c r="AM31" i="3"/>
  <c r="AJ31" i="3"/>
  <c r="AG31" i="3"/>
  <c r="AV30" i="3"/>
  <c r="AS30" i="3"/>
  <c r="AP30" i="3"/>
  <c r="AM30" i="3"/>
  <c r="AJ30" i="3"/>
  <c r="AG30" i="3"/>
  <c r="AV29" i="3"/>
  <c r="AS29" i="3"/>
  <c r="AP29" i="3"/>
  <c r="AM29" i="3"/>
  <c r="AJ29" i="3"/>
  <c r="AG29" i="3"/>
  <c r="AV28" i="3"/>
  <c r="AS28" i="3"/>
  <c r="AP28" i="3"/>
  <c r="AM28" i="3"/>
  <c r="AJ28" i="3"/>
  <c r="AG28" i="3"/>
  <c r="AV27" i="3"/>
  <c r="AS27" i="3"/>
  <c r="AP27" i="3"/>
  <c r="AM27" i="3"/>
  <c r="AJ27" i="3"/>
  <c r="AG27" i="3"/>
  <c r="AV26" i="3"/>
  <c r="AS26" i="3"/>
  <c r="AP26" i="3"/>
  <c r="AM26" i="3"/>
  <c r="AJ26" i="3"/>
  <c r="AG26" i="3"/>
  <c r="AV25" i="3"/>
  <c r="AS25" i="3"/>
  <c r="AP25" i="3"/>
  <c r="AM25" i="3"/>
  <c r="AJ25" i="3"/>
  <c r="AG25" i="3"/>
  <c r="AV24" i="3"/>
  <c r="AS24" i="3"/>
  <c r="AP24" i="3"/>
  <c r="AM24" i="3"/>
  <c r="AJ24" i="3"/>
  <c r="AG24" i="3"/>
  <c r="AV23" i="3"/>
  <c r="AS23" i="3"/>
  <c r="AP23" i="3"/>
  <c r="AM23" i="3"/>
  <c r="AJ23" i="3"/>
  <c r="AG23" i="3"/>
  <c r="AV22" i="3"/>
  <c r="AS22" i="3"/>
  <c r="AP22" i="3"/>
  <c r="AM22" i="3"/>
  <c r="AJ22" i="3"/>
  <c r="AG22" i="3"/>
  <c r="AV21" i="3"/>
  <c r="AS21" i="3"/>
  <c r="AP21" i="3"/>
  <c r="AM21" i="3"/>
  <c r="AJ21" i="3"/>
  <c r="AG21" i="3"/>
  <c r="AV20" i="3"/>
  <c r="AS20" i="3"/>
  <c r="AP20" i="3"/>
  <c r="AM20" i="3"/>
  <c r="AJ20" i="3"/>
  <c r="AG20" i="3"/>
  <c r="AV19" i="3"/>
  <c r="AS19" i="3"/>
  <c r="AP19" i="3"/>
  <c r="AM19" i="3"/>
  <c r="AH19" i="3"/>
  <c r="AE19" i="3"/>
  <c r="AV18" i="3"/>
  <c r="AS18" i="3"/>
  <c r="AP18" i="3"/>
  <c r="AM18" i="3"/>
  <c r="AJ18" i="3"/>
  <c r="AG18" i="3"/>
  <c r="AV17" i="3"/>
  <c r="AS17" i="3"/>
  <c r="AP17" i="3"/>
  <c r="AM17" i="3"/>
  <c r="AJ17" i="3"/>
  <c r="AG17" i="3"/>
  <c r="AV16" i="3"/>
  <c r="AS16" i="3"/>
  <c r="AP16" i="3"/>
  <c r="AM16" i="3"/>
  <c r="AJ16" i="3"/>
  <c r="AG16" i="3"/>
  <c r="AV15" i="3"/>
  <c r="AS15" i="3"/>
  <c r="AP15" i="3"/>
  <c r="AM15" i="3"/>
  <c r="AJ15" i="3"/>
  <c r="AG15" i="3"/>
  <c r="AV14" i="3"/>
  <c r="AS14" i="3"/>
  <c r="AP14" i="3"/>
  <c r="AM14" i="3"/>
  <c r="AJ14" i="3"/>
  <c r="AG14" i="3"/>
  <c r="AV13" i="3"/>
  <c r="AS13" i="3"/>
  <c r="AP13" i="3"/>
  <c r="AM13" i="3"/>
  <c r="AJ13" i="3"/>
  <c r="AG13" i="3"/>
  <c r="AV12" i="3"/>
  <c r="AS12" i="3"/>
  <c r="AP12" i="3"/>
  <c r="AM12" i="3"/>
  <c r="AJ12" i="3"/>
  <c r="AG12" i="3"/>
  <c r="AV11" i="3"/>
  <c r="AS11" i="3"/>
  <c r="AP11" i="3"/>
  <c r="AM11" i="3"/>
  <c r="AJ11" i="3"/>
  <c r="AG11" i="3"/>
  <c r="AV10" i="3"/>
  <c r="AS10" i="3"/>
  <c r="AP10" i="3"/>
  <c r="AM10" i="3"/>
  <c r="AJ10" i="3"/>
  <c r="AG10" i="3"/>
  <c r="AV9" i="3"/>
  <c r="AS9" i="3"/>
  <c r="AP9" i="3"/>
  <c r="AK9" i="3"/>
  <c r="AM9" i="3" s="1"/>
  <c r="AJ9" i="3"/>
  <c r="AG9" i="3"/>
  <c r="AV8" i="3"/>
  <c r="AS8" i="3"/>
  <c r="AP8" i="3"/>
  <c r="AM8" i="3"/>
  <c r="AJ8" i="3"/>
  <c r="AG8" i="3"/>
  <c r="AV7" i="3"/>
  <c r="AS7" i="3"/>
  <c r="AP7" i="3"/>
  <c r="AM7" i="3"/>
  <c r="AJ7" i="3"/>
  <c r="AG7" i="3"/>
  <c r="AV6" i="3"/>
  <c r="AS6" i="3"/>
  <c r="AP6" i="3"/>
  <c r="AM6" i="3"/>
  <c r="AJ6" i="3"/>
  <c r="AG6" i="3"/>
  <c r="AV5" i="3"/>
  <c r="AS5" i="3"/>
  <c r="AP5" i="3"/>
  <c r="AM5" i="3"/>
  <c r="AJ5" i="3"/>
  <c r="AG5" i="3"/>
  <c r="AV4" i="3"/>
  <c r="AS4" i="3"/>
  <c r="AP4" i="3"/>
  <c r="AM4" i="3"/>
  <c r="AJ4" i="3"/>
  <c r="AG4" i="3"/>
  <c r="I23" i="2"/>
  <c r="I21" i="2"/>
  <c r="F23" i="2"/>
  <c r="F21" i="2"/>
  <c r="C23" i="2"/>
  <c r="C21" i="2"/>
  <c r="H9" i="3"/>
  <c r="E63" i="3"/>
  <c r="G63" i="3" s="1"/>
  <c r="E111" i="3"/>
  <c r="B111" i="3"/>
  <c r="D111" i="3" s="1"/>
  <c r="AA202" i="3"/>
  <c r="AA201" i="3"/>
  <c r="AA200" i="3"/>
  <c r="AA199" i="3"/>
  <c r="AA198" i="3"/>
  <c r="AA197" i="3"/>
  <c r="AA196" i="3"/>
  <c r="AA195" i="3"/>
  <c r="AA194" i="3"/>
  <c r="AA193" i="3"/>
  <c r="AA192" i="3"/>
  <c r="AA191" i="3"/>
  <c r="AA190" i="3"/>
  <c r="AA189" i="3"/>
  <c r="AA188" i="3"/>
  <c r="AA187" i="3"/>
  <c r="AA186" i="3"/>
  <c r="AA185" i="3"/>
  <c r="AA184" i="3"/>
  <c r="AA183" i="3"/>
  <c r="AA182" i="3"/>
  <c r="AA181" i="3"/>
  <c r="AA180" i="3"/>
  <c r="AA179" i="3"/>
  <c r="AA178" i="3"/>
  <c r="AA177" i="3"/>
  <c r="AA176" i="3"/>
  <c r="AA175" i="3"/>
  <c r="AA174" i="3"/>
  <c r="AA173" i="3"/>
  <c r="AA172" i="3"/>
  <c r="AA170" i="3"/>
  <c r="AA169" i="3"/>
  <c r="AA168" i="3"/>
  <c r="AA167" i="3"/>
  <c r="AA166" i="3"/>
  <c r="AA165" i="3"/>
  <c r="AA164" i="3"/>
  <c r="AA163" i="3"/>
  <c r="AA162" i="3"/>
  <c r="AA161" i="3"/>
  <c r="AA160" i="3"/>
  <c r="AA159" i="3"/>
  <c r="AA158" i="3"/>
  <c r="AA157" i="3"/>
  <c r="AA156" i="3"/>
  <c r="AA155" i="3"/>
  <c r="AA154" i="3"/>
  <c r="AA153" i="3"/>
  <c r="AA152" i="3"/>
  <c r="AA151" i="3"/>
  <c r="AA150" i="3"/>
  <c r="AA149" i="3"/>
  <c r="AA148" i="3"/>
  <c r="AA147" i="3"/>
  <c r="AA146" i="3"/>
  <c r="AA145" i="3"/>
  <c r="AA144" i="3"/>
  <c r="AA143" i="3"/>
  <c r="AA142" i="3"/>
  <c r="AA141" i="3"/>
  <c r="AA140" i="3"/>
  <c r="AA139" i="3"/>
  <c r="AA138" i="3"/>
  <c r="AA137" i="3"/>
  <c r="AA136" i="3"/>
  <c r="AA135" i="3"/>
  <c r="AA134" i="3"/>
  <c r="AA133" i="3"/>
  <c r="AA132" i="3"/>
  <c r="AA131" i="3"/>
  <c r="AA130" i="3"/>
  <c r="AA129" i="3"/>
  <c r="AA127" i="3"/>
  <c r="AA126" i="3"/>
  <c r="AA125" i="3"/>
  <c r="AA124" i="3"/>
  <c r="AA123" i="3"/>
  <c r="AA122" i="3"/>
  <c r="AA121" i="3"/>
  <c r="AA120" i="3"/>
  <c r="AA119" i="3"/>
  <c r="AA117" i="3"/>
  <c r="AA116" i="3"/>
  <c r="AA115" i="3"/>
  <c r="AA114" i="3"/>
  <c r="AA113" i="3"/>
  <c r="AA112" i="3"/>
  <c r="AA110" i="3"/>
  <c r="AA109" i="3"/>
  <c r="AA108" i="3"/>
  <c r="AA107" i="3"/>
  <c r="AA106" i="3"/>
  <c r="AA105" i="3"/>
  <c r="AA104" i="3"/>
  <c r="AA103" i="3"/>
  <c r="AA102" i="3"/>
  <c r="AA101" i="3"/>
  <c r="AA100" i="3"/>
  <c r="AA99" i="3"/>
  <c r="AA98" i="3"/>
  <c r="AA97" i="3"/>
  <c r="AA96" i="3"/>
  <c r="AA95" i="3"/>
  <c r="AA94" i="3"/>
  <c r="AA93" i="3"/>
  <c r="AA92" i="3"/>
  <c r="AA90" i="3"/>
  <c r="AA89" i="3"/>
  <c r="AA88" i="3"/>
  <c r="AA87" i="3"/>
  <c r="AA86" i="3"/>
  <c r="AA85" i="3"/>
  <c r="AA84" i="3"/>
  <c r="AA83" i="3"/>
  <c r="AA82" i="3"/>
  <c r="AA81" i="3"/>
  <c r="AA80" i="3"/>
  <c r="AA79" i="3"/>
  <c r="AA78" i="3"/>
  <c r="AA77" i="3"/>
  <c r="AA76" i="3"/>
  <c r="AA75" i="3"/>
  <c r="AA73" i="3"/>
  <c r="AA72" i="3"/>
  <c r="AA71" i="3"/>
  <c r="AA70" i="3"/>
  <c r="AA69" i="3"/>
  <c r="AA68" i="3"/>
  <c r="AA67" i="3"/>
  <c r="AA66" i="3"/>
  <c r="AA65" i="3"/>
  <c r="AA64" i="3"/>
  <c r="AA63" i="3"/>
  <c r="AA62" i="3"/>
  <c r="AA61" i="3"/>
  <c r="AA60" i="3"/>
  <c r="AA59" i="3"/>
  <c r="AA58" i="3"/>
  <c r="AA57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8" i="3"/>
  <c r="AA17" i="3"/>
  <c r="AA16" i="3"/>
  <c r="AA15" i="3"/>
  <c r="AA14" i="3"/>
  <c r="AA13" i="3"/>
  <c r="AA12" i="3"/>
  <c r="AA11" i="3"/>
  <c r="AA10" i="3"/>
  <c r="AA8" i="3"/>
  <c r="AA7" i="3"/>
  <c r="AA6" i="3"/>
  <c r="AA5" i="3"/>
  <c r="AA4" i="3"/>
  <c r="E74" i="3"/>
  <c r="AA74" i="3" s="1"/>
  <c r="G75" i="3"/>
  <c r="E91" i="3"/>
  <c r="B91" i="3"/>
  <c r="H171" i="3"/>
  <c r="AA171" i="3" s="1"/>
  <c r="E19" i="3"/>
  <c r="B19" i="3"/>
  <c r="D19" i="3" s="1"/>
  <c r="E118" i="3"/>
  <c r="AA118" i="3" s="1"/>
  <c r="H128" i="3"/>
  <c r="AA128" i="3" s="1"/>
  <c r="Q203" i="3"/>
  <c r="H15" i="2" s="1"/>
  <c r="H7" i="2" s="1"/>
  <c r="J7" i="2" s="1"/>
  <c r="N203" i="3"/>
  <c r="E15" i="2" s="1"/>
  <c r="G15" i="2" s="1"/>
  <c r="K203" i="3"/>
  <c r="B15" i="2" s="1"/>
  <c r="B7" i="2" s="1"/>
  <c r="D7" i="2" s="1"/>
  <c r="X203" i="3"/>
  <c r="W203" i="3"/>
  <c r="Y202" i="3"/>
  <c r="Y201" i="3"/>
  <c r="Y200" i="3"/>
  <c r="Y199" i="3"/>
  <c r="Y198" i="3"/>
  <c r="Y197" i="3"/>
  <c r="Y196" i="3"/>
  <c r="Y195" i="3"/>
  <c r="Y194" i="3"/>
  <c r="Y193" i="3"/>
  <c r="Y192" i="3"/>
  <c r="Y191" i="3"/>
  <c r="Y190" i="3"/>
  <c r="Y189" i="3"/>
  <c r="Y188" i="3"/>
  <c r="Y187" i="3"/>
  <c r="Y186" i="3"/>
  <c r="Y185" i="3"/>
  <c r="Y184" i="3"/>
  <c r="Y183" i="3"/>
  <c r="Y182" i="3"/>
  <c r="Y181" i="3"/>
  <c r="Y180" i="3"/>
  <c r="Y179" i="3"/>
  <c r="Y178" i="3"/>
  <c r="Y177" i="3"/>
  <c r="Y176" i="3"/>
  <c r="Y175" i="3"/>
  <c r="Y174" i="3"/>
  <c r="Y173" i="3"/>
  <c r="Y172" i="3"/>
  <c r="Y171" i="3"/>
  <c r="Y170" i="3"/>
  <c r="Y169" i="3"/>
  <c r="Y168" i="3"/>
  <c r="Y167" i="3"/>
  <c r="Y166" i="3"/>
  <c r="Y165" i="3"/>
  <c r="Y164" i="3"/>
  <c r="Y163" i="3"/>
  <c r="Y162" i="3"/>
  <c r="Y161" i="3"/>
  <c r="Y160" i="3"/>
  <c r="Y159" i="3"/>
  <c r="Y158" i="3"/>
  <c r="Y157" i="3"/>
  <c r="Y156" i="3"/>
  <c r="Y155" i="3"/>
  <c r="Y154" i="3"/>
  <c r="Y153" i="3"/>
  <c r="Y152" i="3"/>
  <c r="Y151" i="3"/>
  <c r="Y150" i="3"/>
  <c r="Y149" i="3"/>
  <c r="Y148" i="3"/>
  <c r="Y147" i="3"/>
  <c r="Y146" i="3"/>
  <c r="Y145" i="3"/>
  <c r="Y144" i="3"/>
  <c r="Y143" i="3"/>
  <c r="Y142" i="3"/>
  <c r="Y141" i="3"/>
  <c r="Y140" i="3"/>
  <c r="Y139" i="3"/>
  <c r="Y138" i="3"/>
  <c r="Y137" i="3"/>
  <c r="Y136" i="3"/>
  <c r="Y135" i="3"/>
  <c r="Y134" i="3"/>
  <c r="Y133" i="3"/>
  <c r="Y132" i="3"/>
  <c r="Y131" i="3"/>
  <c r="Y130" i="3"/>
  <c r="Y129" i="3"/>
  <c r="Y128" i="3"/>
  <c r="Y127" i="3"/>
  <c r="Y126" i="3"/>
  <c r="Y125" i="3"/>
  <c r="Y124" i="3"/>
  <c r="Y123" i="3"/>
  <c r="Y122" i="3"/>
  <c r="Y121" i="3"/>
  <c r="Y120" i="3"/>
  <c r="Y119" i="3"/>
  <c r="Y118" i="3"/>
  <c r="Y117" i="3"/>
  <c r="Y116" i="3"/>
  <c r="Y115" i="3"/>
  <c r="Y114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S202" i="3"/>
  <c r="P202" i="3"/>
  <c r="M202" i="3"/>
  <c r="S201" i="3"/>
  <c r="P201" i="3"/>
  <c r="M201" i="3"/>
  <c r="S200" i="3"/>
  <c r="P200" i="3"/>
  <c r="M200" i="3"/>
  <c r="S199" i="3"/>
  <c r="P199" i="3"/>
  <c r="M199" i="3"/>
  <c r="S198" i="3"/>
  <c r="P198" i="3"/>
  <c r="M198" i="3"/>
  <c r="S197" i="3"/>
  <c r="P197" i="3"/>
  <c r="M197" i="3"/>
  <c r="S196" i="3"/>
  <c r="P196" i="3"/>
  <c r="M196" i="3"/>
  <c r="S195" i="3"/>
  <c r="P195" i="3"/>
  <c r="M195" i="3"/>
  <c r="S194" i="3"/>
  <c r="P194" i="3"/>
  <c r="M194" i="3"/>
  <c r="S193" i="3"/>
  <c r="P193" i="3"/>
  <c r="M193" i="3"/>
  <c r="S192" i="3"/>
  <c r="P192" i="3"/>
  <c r="M192" i="3"/>
  <c r="S191" i="3"/>
  <c r="P191" i="3"/>
  <c r="M191" i="3"/>
  <c r="S190" i="3"/>
  <c r="P190" i="3"/>
  <c r="M190" i="3"/>
  <c r="S189" i="3"/>
  <c r="P189" i="3"/>
  <c r="M189" i="3"/>
  <c r="S188" i="3"/>
  <c r="P188" i="3"/>
  <c r="M188" i="3"/>
  <c r="S187" i="3"/>
  <c r="P187" i="3"/>
  <c r="M187" i="3"/>
  <c r="S186" i="3"/>
  <c r="P186" i="3"/>
  <c r="M186" i="3"/>
  <c r="S185" i="3"/>
  <c r="P185" i="3"/>
  <c r="M185" i="3"/>
  <c r="S184" i="3"/>
  <c r="P184" i="3"/>
  <c r="M184" i="3"/>
  <c r="S183" i="3"/>
  <c r="P183" i="3"/>
  <c r="M183" i="3"/>
  <c r="S182" i="3"/>
  <c r="P182" i="3"/>
  <c r="M182" i="3"/>
  <c r="S181" i="3"/>
  <c r="P181" i="3"/>
  <c r="M181" i="3"/>
  <c r="S180" i="3"/>
  <c r="P180" i="3"/>
  <c r="M180" i="3"/>
  <c r="S179" i="3"/>
  <c r="P179" i="3"/>
  <c r="M179" i="3"/>
  <c r="S178" i="3"/>
  <c r="P178" i="3"/>
  <c r="M178" i="3"/>
  <c r="S177" i="3"/>
  <c r="P177" i="3"/>
  <c r="M177" i="3"/>
  <c r="S176" i="3"/>
  <c r="P176" i="3"/>
  <c r="M176" i="3"/>
  <c r="S175" i="3"/>
  <c r="P175" i="3"/>
  <c r="M175" i="3"/>
  <c r="S174" i="3"/>
  <c r="P174" i="3"/>
  <c r="M174" i="3"/>
  <c r="S173" i="3"/>
  <c r="P173" i="3"/>
  <c r="M173" i="3"/>
  <c r="S172" i="3"/>
  <c r="P172" i="3"/>
  <c r="M172" i="3"/>
  <c r="S171" i="3"/>
  <c r="P171" i="3"/>
  <c r="M171" i="3"/>
  <c r="S170" i="3"/>
  <c r="P170" i="3"/>
  <c r="M170" i="3"/>
  <c r="S169" i="3"/>
  <c r="P169" i="3"/>
  <c r="M169" i="3"/>
  <c r="S168" i="3"/>
  <c r="P168" i="3"/>
  <c r="M168" i="3"/>
  <c r="S167" i="3"/>
  <c r="P167" i="3"/>
  <c r="M167" i="3"/>
  <c r="S166" i="3"/>
  <c r="P166" i="3"/>
  <c r="M166" i="3"/>
  <c r="S165" i="3"/>
  <c r="P165" i="3"/>
  <c r="M165" i="3"/>
  <c r="S164" i="3"/>
  <c r="P164" i="3"/>
  <c r="M164" i="3"/>
  <c r="S163" i="3"/>
  <c r="P163" i="3"/>
  <c r="M163" i="3"/>
  <c r="S162" i="3"/>
  <c r="P162" i="3"/>
  <c r="M162" i="3"/>
  <c r="S161" i="3"/>
  <c r="P161" i="3"/>
  <c r="M161" i="3"/>
  <c r="S160" i="3"/>
  <c r="P160" i="3"/>
  <c r="M160" i="3"/>
  <c r="S159" i="3"/>
  <c r="P159" i="3"/>
  <c r="M159" i="3"/>
  <c r="S158" i="3"/>
  <c r="P158" i="3"/>
  <c r="M158" i="3"/>
  <c r="S157" i="3"/>
  <c r="P157" i="3"/>
  <c r="M157" i="3"/>
  <c r="S156" i="3"/>
  <c r="P156" i="3"/>
  <c r="M156" i="3"/>
  <c r="S155" i="3"/>
  <c r="P155" i="3"/>
  <c r="M155" i="3"/>
  <c r="S154" i="3"/>
  <c r="P154" i="3"/>
  <c r="M154" i="3"/>
  <c r="S153" i="3"/>
  <c r="P153" i="3"/>
  <c r="M153" i="3"/>
  <c r="S152" i="3"/>
  <c r="P152" i="3"/>
  <c r="M152" i="3"/>
  <c r="S151" i="3"/>
  <c r="P151" i="3"/>
  <c r="M151" i="3"/>
  <c r="S150" i="3"/>
  <c r="P150" i="3"/>
  <c r="M150" i="3"/>
  <c r="S149" i="3"/>
  <c r="P149" i="3"/>
  <c r="M149" i="3"/>
  <c r="S148" i="3"/>
  <c r="P148" i="3"/>
  <c r="M148" i="3"/>
  <c r="S147" i="3"/>
  <c r="P147" i="3"/>
  <c r="M147" i="3"/>
  <c r="S146" i="3"/>
  <c r="P146" i="3"/>
  <c r="M146" i="3"/>
  <c r="S145" i="3"/>
  <c r="P145" i="3"/>
  <c r="M145" i="3"/>
  <c r="S144" i="3"/>
  <c r="P144" i="3"/>
  <c r="M144" i="3"/>
  <c r="S143" i="3"/>
  <c r="P143" i="3"/>
  <c r="M143" i="3"/>
  <c r="S142" i="3"/>
  <c r="P142" i="3"/>
  <c r="M142" i="3"/>
  <c r="S141" i="3"/>
  <c r="P141" i="3"/>
  <c r="M141" i="3"/>
  <c r="S140" i="3"/>
  <c r="P140" i="3"/>
  <c r="M140" i="3"/>
  <c r="S139" i="3"/>
  <c r="P139" i="3"/>
  <c r="M139" i="3"/>
  <c r="S138" i="3"/>
  <c r="P138" i="3"/>
  <c r="M138" i="3"/>
  <c r="S137" i="3"/>
  <c r="P137" i="3"/>
  <c r="M137" i="3"/>
  <c r="S136" i="3"/>
  <c r="P136" i="3"/>
  <c r="M136" i="3"/>
  <c r="S135" i="3"/>
  <c r="P135" i="3"/>
  <c r="M135" i="3"/>
  <c r="S134" i="3"/>
  <c r="P134" i="3"/>
  <c r="M134" i="3"/>
  <c r="S133" i="3"/>
  <c r="P133" i="3"/>
  <c r="M133" i="3"/>
  <c r="S132" i="3"/>
  <c r="P132" i="3"/>
  <c r="M132" i="3"/>
  <c r="S131" i="3"/>
  <c r="P131" i="3"/>
  <c r="M131" i="3"/>
  <c r="S130" i="3"/>
  <c r="P130" i="3"/>
  <c r="M130" i="3"/>
  <c r="S129" i="3"/>
  <c r="P129" i="3"/>
  <c r="M129" i="3"/>
  <c r="S128" i="3"/>
  <c r="P128" i="3"/>
  <c r="M128" i="3"/>
  <c r="S127" i="3"/>
  <c r="P127" i="3"/>
  <c r="M127" i="3"/>
  <c r="S126" i="3"/>
  <c r="P126" i="3"/>
  <c r="M126" i="3"/>
  <c r="S125" i="3"/>
  <c r="P125" i="3"/>
  <c r="M125" i="3"/>
  <c r="S124" i="3"/>
  <c r="P124" i="3"/>
  <c r="M124" i="3"/>
  <c r="S123" i="3"/>
  <c r="P123" i="3"/>
  <c r="M123" i="3"/>
  <c r="S122" i="3"/>
  <c r="P122" i="3"/>
  <c r="M122" i="3"/>
  <c r="S121" i="3"/>
  <c r="P121" i="3"/>
  <c r="M121" i="3"/>
  <c r="S120" i="3"/>
  <c r="P120" i="3"/>
  <c r="M120" i="3"/>
  <c r="S119" i="3"/>
  <c r="P119" i="3"/>
  <c r="M119" i="3"/>
  <c r="S118" i="3"/>
  <c r="P118" i="3"/>
  <c r="M118" i="3"/>
  <c r="S117" i="3"/>
  <c r="P117" i="3"/>
  <c r="M117" i="3"/>
  <c r="S116" i="3"/>
  <c r="P116" i="3"/>
  <c r="M116" i="3"/>
  <c r="S115" i="3"/>
  <c r="P115" i="3"/>
  <c r="M115" i="3"/>
  <c r="S114" i="3"/>
  <c r="P114" i="3"/>
  <c r="M114" i="3"/>
  <c r="S113" i="3"/>
  <c r="P113" i="3"/>
  <c r="M113" i="3"/>
  <c r="S112" i="3"/>
  <c r="P112" i="3"/>
  <c r="M112" i="3"/>
  <c r="S111" i="3"/>
  <c r="P111" i="3"/>
  <c r="M111" i="3"/>
  <c r="S110" i="3"/>
  <c r="P110" i="3"/>
  <c r="M110" i="3"/>
  <c r="S109" i="3"/>
  <c r="P109" i="3"/>
  <c r="M109" i="3"/>
  <c r="S108" i="3"/>
  <c r="P108" i="3"/>
  <c r="M108" i="3"/>
  <c r="S107" i="3"/>
  <c r="P107" i="3"/>
  <c r="M107" i="3"/>
  <c r="S106" i="3"/>
  <c r="P106" i="3"/>
  <c r="M106" i="3"/>
  <c r="S105" i="3"/>
  <c r="P105" i="3"/>
  <c r="M105" i="3"/>
  <c r="S104" i="3"/>
  <c r="P104" i="3"/>
  <c r="M104" i="3"/>
  <c r="S103" i="3"/>
  <c r="P103" i="3"/>
  <c r="M103" i="3"/>
  <c r="S102" i="3"/>
  <c r="P102" i="3"/>
  <c r="M102" i="3"/>
  <c r="S101" i="3"/>
  <c r="P101" i="3"/>
  <c r="M101" i="3"/>
  <c r="S100" i="3"/>
  <c r="P100" i="3"/>
  <c r="M100" i="3"/>
  <c r="S99" i="3"/>
  <c r="P99" i="3"/>
  <c r="M99" i="3"/>
  <c r="S98" i="3"/>
  <c r="P98" i="3"/>
  <c r="M98" i="3"/>
  <c r="S97" i="3"/>
  <c r="P97" i="3"/>
  <c r="M97" i="3"/>
  <c r="S96" i="3"/>
  <c r="P96" i="3"/>
  <c r="M96" i="3"/>
  <c r="S95" i="3"/>
  <c r="P95" i="3"/>
  <c r="M95" i="3"/>
  <c r="S94" i="3"/>
  <c r="P94" i="3"/>
  <c r="M94" i="3"/>
  <c r="S93" i="3"/>
  <c r="P93" i="3"/>
  <c r="M93" i="3"/>
  <c r="S92" i="3"/>
  <c r="P92" i="3"/>
  <c r="M92" i="3"/>
  <c r="S91" i="3"/>
  <c r="P91" i="3"/>
  <c r="M91" i="3"/>
  <c r="S90" i="3"/>
  <c r="P90" i="3"/>
  <c r="M90" i="3"/>
  <c r="S89" i="3"/>
  <c r="P89" i="3"/>
  <c r="M89" i="3"/>
  <c r="S88" i="3"/>
  <c r="P88" i="3"/>
  <c r="M88" i="3"/>
  <c r="S87" i="3"/>
  <c r="P87" i="3"/>
  <c r="M87" i="3"/>
  <c r="S86" i="3"/>
  <c r="P86" i="3"/>
  <c r="M86" i="3"/>
  <c r="S85" i="3"/>
  <c r="P85" i="3"/>
  <c r="M85" i="3"/>
  <c r="S84" i="3"/>
  <c r="P84" i="3"/>
  <c r="M84" i="3"/>
  <c r="S83" i="3"/>
  <c r="P83" i="3"/>
  <c r="M83" i="3"/>
  <c r="S82" i="3"/>
  <c r="P82" i="3"/>
  <c r="M82" i="3"/>
  <c r="S81" i="3"/>
  <c r="P81" i="3"/>
  <c r="M81" i="3"/>
  <c r="S80" i="3"/>
  <c r="P80" i="3"/>
  <c r="M80" i="3"/>
  <c r="S79" i="3"/>
  <c r="P79" i="3"/>
  <c r="M79" i="3"/>
  <c r="S78" i="3"/>
  <c r="P78" i="3"/>
  <c r="M78" i="3"/>
  <c r="S77" i="3"/>
  <c r="P77" i="3"/>
  <c r="M77" i="3"/>
  <c r="S76" i="3"/>
  <c r="P76" i="3"/>
  <c r="M76" i="3"/>
  <c r="S75" i="3"/>
  <c r="P75" i="3"/>
  <c r="M75" i="3"/>
  <c r="S74" i="3"/>
  <c r="P74" i="3"/>
  <c r="M74" i="3"/>
  <c r="S73" i="3"/>
  <c r="P73" i="3"/>
  <c r="M73" i="3"/>
  <c r="S72" i="3"/>
  <c r="P72" i="3"/>
  <c r="M72" i="3"/>
  <c r="S71" i="3"/>
  <c r="P71" i="3"/>
  <c r="M71" i="3"/>
  <c r="S70" i="3"/>
  <c r="P70" i="3"/>
  <c r="M70" i="3"/>
  <c r="S69" i="3"/>
  <c r="P69" i="3"/>
  <c r="M69" i="3"/>
  <c r="S68" i="3"/>
  <c r="P68" i="3"/>
  <c r="M68" i="3"/>
  <c r="S67" i="3"/>
  <c r="P67" i="3"/>
  <c r="M67" i="3"/>
  <c r="S66" i="3"/>
  <c r="P66" i="3"/>
  <c r="M66" i="3"/>
  <c r="S65" i="3"/>
  <c r="P65" i="3"/>
  <c r="M65" i="3"/>
  <c r="S64" i="3"/>
  <c r="P64" i="3"/>
  <c r="M64" i="3"/>
  <c r="S63" i="3"/>
  <c r="P63" i="3"/>
  <c r="M63" i="3"/>
  <c r="S62" i="3"/>
  <c r="P62" i="3"/>
  <c r="M62" i="3"/>
  <c r="S61" i="3"/>
  <c r="P61" i="3"/>
  <c r="M61" i="3"/>
  <c r="S60" i="3"/>
  <c r="P60" i="3"/>
  <c r="M60" i="3"/>
  <c r="S59" i="3"/>
  <c r="P59" i="3"/>
  <c r="M59" i="3"/>
  <c r="S58" i="3"/>
  <c r="P58" i="3"/>
  <c r="M58" i="3"/>
  <c r="S57" i="3"/>
  <c r="P57" i="3"/>
  <c r="M57" i="3"/>
  <c r="S56" i="3"/>
  <c r="P56" i="3"/>
  <c r="M56" i="3"/>
  <c r="S55" i="3"/>
  <c r="P55" i="3"/>
  <c r="M55" i="3"/>
  <c r="S54" i="3"/>
  <c r="P54" i="3"/>
  <c r="M54" i="3"/>
  <c r="S53" i="3"/>
  <c r="P53" i="3"/>
  <c r="M53" i="3"/>
  <c r="S52" i="3"/>
  <c r="P52" i="3"/>
  <c r="M52" i="3"/>
  <c r="S51" i="3"/>
  <c r="P51" i="3"/>
  <c r="M51" i="3"/>
  <c r="S50" i="3"/>
  <c r="P50" i="3"/>
  <c r="M50" i="3"/>
  <c r="S49" i="3"/>
  <c r="P49" i="3"/>
  <c r="M49" i="3"/>
  <c r="S48" i="3"/>
  <c r="P48" i="3"/>
  <c r="M48" i="3"/>
  <c r="S47" i="3"/>
  <c r="P47" i="3"/>
  <c r="M47" i="3"/>
  <c r="S46" i="3"/>
  <c r="P46" i="3"/>
  <c r="M46" i="3"/>
  <c r="S45" i="3"/>
  <c r="P45" i="3"/>
  <c r="M45" i="3"/>
  <c r="S44" i="3"/>
  <c r="P44" i="3"/>
  <c r="M44" i="3"/>
  <c r="S43" i="3"/>
  <c r="P43" i="3"/>
  <c r="M43" i="3"/>
  <c r="S42" i="3"/>
  <c r="P42" i="3"/>
  <c r="M42" i="3"/>
  <c r="S41" i="3"/>
  <c r="P41" i="3"/>
  <c r="M41" i="3"/>
  <c r="S40" i="3"/>
  <c r="P40" i="3"/>
  <c r="M40" i="3"/>
  <c r="S39" i="3"/>
  <c r="P39" i="3"/>
  <c r="M39" i="3"/>
  <c r="S38" i="3"/>
  <c r="P38" i="3"/>
  <c r="M38" i="3"/>
  <c r="S37" i="3"/>
  <c r="P37" i="3"/>
  <c r="M37" i="3"/>
  <c r="S36" i="3"/>
  <c r="P36" i="3"/>
  <c r="M36" i="3"/>
  <c r="S35" i="3"/>
  <c r="P35" i="3"/>
  <c r="M35" i="3"/>
  <c r="S34" i="3"/>
  <c r="P34" i="3"/>
  <c r="M34" i="3"/>
  <c r="S33" i="3"/>
  <c r="P33" i="3"/>
  <c r="M33" i="3"/>
  <c r="S32" i="3"/>
  <c r="P32" i="3"/>
  <c r="M32" i="3"/>
  <c r="S31" i="3"/>
  <c r="P31" i="3"/>
  <c r="M31" i="3"/>
  <c r="S30" i="3"/>
  <c r="P30" i="3"/>
  <c r="M30" i="3"/>
  <c r="S29" i="3"/>
  <c r="P29" i="3"/>
  <c r="M29" i="3"/>
  <c r="S28" i="3"/>
  <c r="P28" i="3"/>
  <c r="M28" i="3"/>
  <c r="S27" i="3"/>
  <c r="P27" i="3"/>
  <c r="M27" i="3"/>
  <c r="S26" i="3"/>
  <c r="P26" i="3"/>
  <c r="M26" i="3"/>
  <c r="S25" i="3"/>
  <c r="P25" i="3"/>
  <c r="M25" i="3"/>
  <c r="S24" i="3"/>
  <c r="P24" i="3"/>
  <c r="M24" i="3"/>
  <c r="S23" i="3"/>
  <c r="P23" i="3"/>
  <c r="M23" i="3"/>
  <c r="S22" i="3"/>
  <c r="P22" i="3"/>
  <c r="M22" i="3"/>
  <c r="S21" i="3"/>
  <c r="P21" i="3"/>
  <c r="M21" i="3"/>
  <c r="S20" i="3"/>
  <c r="P20" i="3"/>
  <c r="M20" i="3"/>
  <c r="S19" i="3"/>
  <c r="P19" i="3"/>
  <c r="M19" i="3"/>
  <c r="S18" i="3"/>
  <c r="P18" i="3"/>
  <c r="M18" i="3"/>
  <c r="S17" i="3"/>
  <c r="P17" i="3"/>
  <c r="M17" i="3"/>
  <c r="S16" i="3"/>
  <c r="P16" i="3"/>
  <c r="M16" i="3"/>
  <c r="S15" i="3"/>
  <c r="P15" i="3"/>
  <c r="M15" i="3"/>
  <c r="S14" i="3"/>
  <c r="P14" i="3"/>
  <c r="M14" i="3"/>
  <c r="S13" i="3"/>
  <c r="P13" i="3"/>
  <c r="M13" i="3"/>
  <c r="S12" i="3"/>
  <c r="P12" i="3"/>
  <c r="M12" i="3"/>
  <c r="S11" i="3"/>
  <c r="P11" i="3"/>
  <c r="M11" i="3"/>
  <c r="S10" i="3"/>
  <c r="P10" i="3"/>
  <c r="M10" i="3"/>
  <c r="S9" i="3"/>
  <c r="P9" i="3"/>
  <c r="M9" i="3"/>
  <c r="S8" i="3"/>
  <c r="P8" i="3"/>
  <c r="M8" i="3"/>
  <c r="S7" i="3"/>
  <c r="P7" i="3"/>
  <c r="M7" i="3"/>
  <c r="S6" i="3"/>
  <c r="P6" i="3"/>
  <c r="M6" i="3"/>
  <c r="S5" i="3"/>
  <c r="P5" i="3"/>
  <c r="M5" i="3"/>
  <c r="S4" i="3"/>
  <c r="P4" i="3"/>
  <c r="M4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7" i="3"/>
  <c r="G116" i="3"/>
  <c r="G115" i="3"/>
  <c r="G114" i="3"/>
  <c r="G113" i="3"/>
  <c r="G112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4" i="3"/>
  <c r="G73" i="3"/>
  <c r="G72" i="3"/>
  <c r="G71" i="3"/>
  <c r="G70" i="3"/>
  <c r="G69" i="3"/>
  <c r="G68" i="3"/>
  <c r="G67" i="3"/>
  <c r="G66" i="3"/>
  <c r="G65" i="3"/>
  <c r="G64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15" i="2" l="1"/>
  <c r="M203" i="3"/>
  <c r="AM203" i="3"/>
  <c r="J203" i="3"/>
  <c r="P203" i="3"/>
  <c r="S203" i="3"/>
  <c r="Y203" i="3"/>
  <c r="AS203" i="3"/>
  <c r="AE203" i="3"/>
  <c r="AG19" i="3"/>
  <c r="AG203" i="3" s="1"/>
  <c r="B203" i="3"/>
  <c r="B13" i="2" s="1"/>
  <c r="D13" i="2" s="1"/>
  <c r="D11" i="2" s="1"/>
  <c r="AA91" i="3"/>
  <c r="J15" i="2"/>
  <c r="G118" i="3"/>
  <c r="T118" i="3" s="1"/>
  <c r="Z118" i="3" s="1"/>
  <c r="AA9" i="3"/>
  <c r="H203" i="3"/>
  <c r="H13" i="2" s="1"/>
  <c r="AH203" i="3"/>
  <c r="AJ19" i="3"/>
  <c r="AJ203" i="3" s="1"/>
  <c r="AA19" i="3"/>
  <c r="AA111" i="3"/>
  <c r="AP203" i="3"/>
  <c r="AW13" i="3"/>
  <c r="AW95" i="3"/>
  <c r="AV203" i="3"/>
  <c r="AW91" i="3"/>
  <c r="AW121" i="3"/>
  <c r="AW125" i="3"/>
  <c r="AW173" i="3"/>
  <c r="AW174" i="3"/>
  <c r="AW177" i="3"/>
  <c r="AW178" i="3"/>
  <c r="AW181" i="3"/>
  <c r="AW182" i="3"/>
  <c r="AW185" i="3"/>
  <c r="AW186" i="3"/>
  <c r="AW189" i="3"/>
  <c r="AW190" i="3"/>
  <c r="AW193" i="3"/>
  <c r="AW194" i="3"/>
  <c r="AW197" i="3"/>
  <c r="AW198" i="3"/>
  <c r="AW201" i="3"/>
  <c r="AW120" i="3"/>
  <c r="AW124" i="3"/>
  <c r="AW171" i="3"/>
  <c r="AW175" i="3"/>
  <c r="AW179" i="3"/>
  <c r="AW183" i="3"/>
  <c r="AW187" i="3"/>
  <c r="AW191" i="3"/>
  <c r="AW195" i="3"/>
  <c r="AW118" i="3"/>
  <c r="AW113" i="3"/>
  <c r="AW117" i="3"/>
  <c r="AY117" i="3" s="1"/>
  <c r="AW202" i="3"/>
  <c r="AW7" i="3"/>
  <c r="AW9" i="3"/>
  <c r="AW11" i="3"/>
  <c r="AY11" i="3" s="1"/>
  <c r="AW15" i="3"/>
  <c r="AW22" i="3"/>
  <c r="AW26" i="3"/>
  <c r="AW30" i="3"/>
  <c r="AW34" i="3"/>
  <c r="AW38" i="3"/>
  <c r="AW42" i="3"/>
  <c r="AW46" i="3"/>
  <c r="AW50" i="3"/>
  <c r="AW54" i="3"/>
  <c r="AW58" i="3"/>
  <c r="AW62" i="3"/>
  <c r="AW66" i="3"/>
  <c r="AW70" i="3"/>
  <c r="AW76" i="3"/>
  <c r="AW80" i="3"/>
  <c r="AY80" i="3" s="1"/>
  <c r="AW84" i="3"/>
  <c r="AW88" i="3"/>
  <c r="AW93" i="3"/>
  <c r="AW97" i="3"/>
  <c r="AW101" i="3"/>
  <c r="AW105" i="3"/>
  <c r="AW109" i="3"/>
  <c r="AW112" i="3"/>
  <c r="AY112" i="3" s="1"/>
  <c r="AW116" i="3"/>
  <c r="AW128" i="3"/>
  <c r="AW129" i="3"/>
  <c r="AW133" i="3"/>
  <c r="AY133" i="3" s="1"/>
  <c r="AW137" i="3"/>
  <c r="AW141" i="3"/>
  <c r="AW145" i="3"/>
  <c r="AW149" i="3"/>
  <c r="AY149" i="3" s="1"/>
  <c r="AW153" i="3"/>
  <c r="AW157" i="3"/>
  <c r="AW161" i="3"/>
  <c r="AW165" i="3"/>
  <c r="AY165" i="3" s="1"/>
  <c r="AW169" i="3"/>
  <c r="AW5" i="3"/>
  <c r="AW6" i="3"/>
  <c r="AW10" i="3"/>
  <c r="AW12" i="3"/>
  <c r="AW14" i="3"/>
  <c r="AW16" i="3"/>
  <c r="AW21" i="3"/>
  <c r="AY21" i="3" s="1"/>
  <c r="AW25" i="3"/>
  <c r="AW29" i="3"/>
  <c r="AW33" i="3"/>
  <c r="AW37" i="3"/>
  <c r="AY37" i="3" s="1"/>
  <c r="AW41" i="3"/>
  <c r="AW45" i="3"/>
  <c r="AW49" i="3"/>
  <c r="AW53" i="3"/>
  <c r="AY53" i="3" s="1"/>
  <c r="AW57" i="3"/>
  <c r="AW61" i="3"/>
  <c r="AW67" i="3"/>
  <c r="AW71" i="3"/>
  <c r="AW75" i="3"/>
  <c r="AW79" i="3"/>
  <c r="AW83" i="3"/>
  <c r="AW87" i="3"/>
  <c r="AW94" i="3"/>
  <c r="AW96" i="3"/>
  <c r="AW98" i="3"/>
  <c r="AW102" i="3"/>
  <c r="AW106" i="3"/>
  <c r="AW110" i="3"/>
  <c r="AW115" i="3"/>
  <c r="AW130" i="3"/>
  <c r="AY130" i="3" s="1"/>
  <c r="AW134" i="3"/>
  <c r="AW138" i="3"/>
  <c r="AW142" i="3"/>
  <c r="AW146" i="3"/>
  <c r="AY146" i="3" s="1"/>
  <c r="AW150" i="3"/>
  <c r="AW154" i="3"/>
  <c r="AW158" i="3"/>
  <c r="AW162" i="3"/>
  <c r="AY162" i="3" s="1"/>
  <c r="AW166" i="3"/>
  <c r="AW170" i="3"/>
  <c r="AW111" i="3"/>
  <c r="AW199" i="3"/>
  <c r="AW18" i="3"/>
  <c r="AW65" i="3"/>
  <c r="AW69" i="3"/>
  <c r="AW73" i="3"/>
  <c r="AW92" i="3"/>
  <c r="AW100" i="3"/>
  <c r="AW104" i="3"/>
  <c r="AW108" i="3"/>
  <c r="AW132" i="3"/>
  <c r="AW136" i="3"/>
  <c r="AW140" i="3"/>
  <c r="AW144" i="3"/>
  <c r="AW148" i="3"/>
  <c r="AW152" i="3"/>
  <c r="AW156" i="3"/>
  <c r="AW160" i="3"/>
  <c r="AW164" i="3"/>
  <c r="AW168" i="3"/>
  <c r="AW23" i="3"/>
  <c r="AW27" i="3"/>
  <c r="AW31" i="3"/>
  <c r="AW35" i="3"/>
  <c r="AW39" i="3"/>
  <c r="AW43" i="3"/>
  <c r="AW47" i="3"/>
  <c r="AW51" i="3"/>
  <c r="AW55" i="3"/>
  <c r="AW59" i="3"/>
  <c r="AW63" i="3"/>
  <c r="AW77" i="3"/>
  <c r="AW81" i="3"/>
  <c r="AW85" i="3"/>
  <c r="AW89" i="3"/>
  <c r="AW114" i="3"/>
  <c r="AW122" i="3"/>
  <c r="AW126" i="3"/>
  <c r="AW20" i="3"/>
  <c r="AW24" i="3"/>
  <c r="AW28" i="3"/>
  <c r="AW32" i="3"/>
  <c r="AW36" i="3"/>
  <c r="AW40" i="3"/>
  <c r="AW44" i="3"/>
  <c r="AW48" i="3"/>
  <c r="AW52" i="3"/>
  <c r="AW56" i="3"/>
  <c r="AW60" i="3"/>
  <c r="AW78" i="3"/>
  <c r="AW82" i="3"/>
  <c r="AW86" i="3"/>
  <c r="AW90" i="3"/>
  <c r="AW99" i="3"/>
  <c r="AW103" i="3"/>
  <c r="AW107" i="3"/>
  <c r="AW119" i="3"/>
  <c r="AW123" i="3"/>
  <c r="AW127" i="3"/>
  <c r="AW131" i="3"/>
  <c r="AW135" i="3"/>
  <c r="AW139" i="3"/>
  <c r="AW143" i="3"/>
  <c r="AW147" i="3"/>
  <c r="AW151" i="3"/>
  <c r="AW155" i="3"/>
  <c r="AW159" i="3"/>
  <c r="AW163" i="3"/>
  <c r="AW167" i="3"/>
  <c r="AW4" i="3"/>
  <c r="AW8" i="3"/>
  <c r="AW17" i="3"/>
  <c r="AW64" i="3"/>
  <c r="AW68" i="3"/>
  <c r="AW72" i="3"/>
  <c r="AW74" i="3"/>
  <c r="AW172" i="3"/>
  <c r="AW176" i="3"/>
  <c r="AW180" i="3"/>
  <c r="AW184" i="3"/>
  <c r="AW188" i="3"/>
  <c r="AW192" i="3"/>
  <c r="AW196" i="3"/>
  <c r="AW200" i="3"/>
  <c r="AK203" i="3"/>
  <c r="E23" i="2"/>
  <c r="G23" i="2" s="1"/>
  <c r="H23" i="2"/>
  <c r="J23" i="2" s="1"/>
  <c r="B23" i="2"/>
  <c r="D23" i="2" s="1"/>
  <c r="E7" i="2"/>
  <c r="G7" i="2" s="1"/>
  <c r="L7" i="2" s="1"/>
  <c r="G111" i="3"/>
  <c r="E203" i="3"/>
  <c r="E13" i="2" s="1"/>
  <c r="E21" i="2" s="1"/>
  <c r="G21" i="2" s="1"/>
  <c r="D203" i="3"/>
  <c r="T8" i="3"/>
  <c r="Z8" i="3" s="1"/>
  <c r="T12" i="3"/>
  <c r="Z12" i="3" s="1"/>
  <c r="T16" i="3"/>
  <c r="Z16" i="3" s="1"/>
  <c r="T20" i="3"/>
  <c r="Z20" i="3" s="1"/>
  <c r="T24" i="3"/>
  <c r="Z24" i="3" s="1"/>
  <c r="T28" i="3"/>
  <c r="Z28" i="3" s="1"/>
  <c r="T32" i="3"/>
  <c r="Z32" i="3" s="1"/>
  <c r="T36" i="3"/>
  <c r="Z36" i="3" s="1"/>
  <c r="T40" i="3"/>
  <c r="Z40" i="3" s="1"/>
  <c r="T44" i="3"/>
  <c r="Z44" i="3" s="1"/>
  <c r="T48" i="3"/>
  <c r="Z48" i="3" s="1"/>
  <c r="T52" i="3"/>
  <c r="Z52" i="3" s="1"/>
  <c r="T56" i="3"/>
  <c r="Z56" i="3" s="1"/>
  <c r="T60" i="3"/>
  <c r="Z60" i="3" s="1"/>
  <c r="T64" i="3"/>
  <c r="Z64" i="3" s="1"/>
  <c r="T68" i="3"/>
  <c r="Z68" i="3" s="1"/>
  <c r="T72" i="3"/>
  <c r="Z72" i="3" s="1"/>
  <c r="T76" i="3"/>
  <c r="Z76" i="3" s="1"/>
  <c r="T80" i="3"/>
  <c r="Z80" i="3" s="1"/>
  <c r="T84" i="3"/>
  <c r="Z84" i="3" s="1"/>
  <c r="T88" i="3"/>
  <c r="Z88" i="3" s="1"/>
  <c r="T92" i="3"/>
  <c r="Z92" i="3" s="1"/>
  <c r="T96" i="3"/>
  <c r="Z96" i="3" s="1"/>
  <c r="T100" i="3"/>
  <c r="Z100" i="3" s="1"/>
  <c r="T104" i="3"/>
  <c r="Z104" i="3" s="1"/>
  <c r="T108" i="3"/>
  <c r="Z108" i="3" s="1"/>
  <c r="T112" i="3"/>
  <c r="Z112" i="3" s="1"/>
  <c r="T116" i="3"/>
  <c r="Z116" i="3" s="1"/>
  <c r="T120" i="3"/>
  <c r="Z120" i="3" s="1"/>
  <c r="T124" i="3"/>
  <c r="Z124" i="3" s="1"/>
  <c r="T128" i="3"/>
  <c r="Z128" i="3" s="1"/>
  <c r="T132" i="3"/>
  <c r="Z132" i="3" s="1"/>
  <c r="T136" i="3"/>
  <c r="Z136" i="3" s="1"/>
  <c r="T140" i="3"/>
  <c r="Z140" i="3" s="1"/>
  <c r="T144" i="3"/>
  <c r="Z144" i="3" s="1"/>
  <c r="T148" i="3"/>
  <c r="Z148" i="3" s="1"/>
  <c r="T152" i="3"/>
  <c r="Z152" i="3" s="1"/>
  <c r="T156" i="3"/>
  <c r="Z156" i="3" s="1"/>
  <c r="T160" i="3"/>
  <c r="Z160" i="3" s="1"/>
  <c r="T164" i="3"/>
  <c r="Z164" i="3" s="1"/>
  <c r="T168" i="3"/>
  <c r="Z168" i="3" s="1"/>
  <c r="T172" i="3"/>
  <c r="Z172" i="3" s="1"/>
  <c r="T176" i="3"/>
  <c r="Z176" i="3" s="1"/>
  <c r="T180" i="3"/>
  <c r="Z180" i="3" s="1"/>
  <c r="T184" i="3"/>
  <c r="Z184" i="3" s="1"/>
  <c r="T188" i="3"/>
  <c r="Z188" i="3" s="1"/>
  <c r="T192" i="3"/>
  <c r="Z192" i="3" s="1"/>
  <c r="T196" i="3"/>
  <c r="Z196" i="3" s="1"/>
  <c r="T200" i="3"/>
  <c r="Z200" i="3" s="1"/>
  <c r="T7" i="3"/>
  <c r="Z7" i="3" s="1"/>
  <c r="T11" i="3"/>
  <c r="Z11" i="3" s="1"/>
  <c r="T15" i="3"/>
  <c r="Z15" i="3" s="1"/>
  <c r="T19" i="3"/>
  <c r="Z19" i="3" s="1"/>
  <c r="T23" i="3"/>
  <c r="Z23" i="3" s="1"/>
  <c r="T27" i="3"/>
  <c r="Z27" i="3" s="1"/>
  <c r="T31" i="3"/>
  <c r="Z31" i="3" s="1"/>
  <c r="T35" i="3"/>
  <c r="Z35" i="3" s="1"/>
  <c r="T39" i="3"/>
  <c r="Z39" i="3" s="1"/>
  <c r="T43" i="3"/>
  <c r="Z43" i="3" s="1"/>
  <c r="T47" i="3"/>
  <c r="Z47" i="3" s="1"/>
  <c r="T51" i="3"/>
  <c r="Z51" i="3" s="1"/>
  <c r="T55" i="3"/>
  <c r="Z55" i="3" s="1"/>
  <c r="T59" i="3"/>
  <c r="Z59" i="3" s="1"/>
  <c r="T63" i="3"/>
  <c r="Z63" i="3" s="1"/>
  <c r="T67" i="3"/>
  <c r="Z67" i="3" s="1"/>
  <c r="T71" i="3"/>
  <c r="Z71" i="3" s="1"/>
  <c r="T75" i="3"/>
  <c r="Z75" i="3" s="1"/>
  <c r="T79" i="3"/>
  <c r="Z79" i="3" s="1"/>
  <c r="T83" i="3"/>
  <c r="Z83" i="3" s="1"/>
  <c r="T87" i="3"/>
  <c r="Z87" i="3" s="1"/>
  <c r="T91" i="3"/>
  <c r="Z91" i="3" s="1"/>
  <c r="T95" i="3"/>
  <c r="Z95" i="3" s="1"/>
  <c r="T99" i="3"/>
  <c r="Z99" i="3" s="1"/>
  <c r="T103" i="3"/>
  <c r="Z103" i="3" s="1"/>
  <c r="T107" i="3"/>
  <c r="Z107" i="3" s="1"/>
  <c r="T9" i="3"/>
  <c r="Z9" i="3" s="1"/>
  <c r="T13" i="3"/>
  <c r="Z13" i="3" s="1"/>
  <c r="T17" i="3"/>
  <c r="Z17" i="3" s="1"/>
  <c r="T21" i="3"/>
  <c r="Z21" i="3" s="1"/>
  <c r="T25" i="3"/>
  <c r="Z25" i="3" s="1"/>
  <c r="T29" i="3"/>
  <c r="Z29" i="3" s="1"/>
  <c r="T33" i="3"/>
  <c r="Z33" i="3" s="1"/>
  <c r="T37" i="3"/>
  <c r="Z37" i="3" s="1"/>
  <c r="T41" i="3"/>
  <c r="Z41" i="3" s="1"/>
  <c r="T45" i="3"/>
  <c r="Z45" i="3" s="1"/>
  <c r="T49" i="3"/>
  <c r="Z49" i="3" s="1"/>
  <c r="T53" i="3"/>
  <c r="Z53" i="3" s="1"/>
  <c r="T57" i="3"/>
  <c r="Z57" i="3" s="1"/>
  <c r="T61" i="3"/>
  <c r="Z61" i="3" s="1"/>
  <c r="T65" i="3"/>
  <c r="Z65" i="3" s="1"/>
  <c r="T69" i="3"/>
  <c r="Z69" i="3" s="1"/>
  <c r="T73" i="3"/>
  <c r="Z73" i="3" s="1"/>
  <c r="T77" i="3"/>
  <c r="Z77" i="3" s="1"/>
  <c r="T81" i="3"/>
  <c r="Z81" i="3" s="1"/>
  <c r="T85" i="3"/>
  <c r="Z85" i="3" s="1"/>
  <c r="T89" i="3"/>
  <c r="Z89" i="3" s="1"/>
  <c r="T93" i="3"/>
  <c r="Z93" i="3" s="1"/>
  <c r="T97" i="3"/>
  <c r="Z97" i="3" s="1"/>
  <c r="T101" i="3"/>
  <c r="Z101" i="3" s="1"/>
  <c r="T105" i="3"/>
  <c r="Z105" i="3" s="1"/>
  <c r="T109" i="3"/>
  <c r="Z109" i="3" s="1"/>
  <c r="T113" i="3"/>
  <c r="Z113" i="3" s="1"/>
  <c r="T117" i="3"/>
  <c r="Z117" i="3" s="1"/>
  <c r="T121" i="3"/>
  <c r="Z121" i="3" s="1"/>
  <c r="T125" i="3"/>
  <c r="Z125" i="3" s="1"/>
  <c r="T129" i="3"/>
  <c r="Z129" i="3" s="1"/>
  <c r="T133" i="3"/>
  <c r="Z133" i="3" s="1"/>
  <c r="T137" i="3"/>
  <c r="Z137" i="3" s="1"/>
  <c r="T141" i="3"/>
  <c r="Z141" i="3" s="1"/>
  <c r="T145" i="3"/>
  <c r="Z145" i="3" s="1"/>
  <c r="T149" i="3"/>
  <c r="Z149" i="3" s="1"/>
  <c r="T153" i="3"/>
  <c r="Z153" i="3" s="1"/>
  <c r="T157" i="3"/>
  <c r="Z157" i="3" s="1"/>
  <c r="T161" i="3"/>
  <c r="Z161" i="3" s="1"/>
  <c r="T165" i="3"/>
  <c r="Z165" i="3" s="1"/>
  <c r="T169" i="3"/>
  <c r="Z169" i="3" s="1"/>
  <c r="T173" i="3"/>
  <c r="Z173" i="3" s="1"/>
  <c r="T177" i="3"/>
  <c r="Z177" i="3" s="1"/>
  <c r="T181" i="3"/>
  <c r="Z181" i="3" s="1"/>
  <c r="T185" i="3"/>
  <c r="Z185" i="3" s="1"/>
  <c r="T189" i="3"/>
  <c r="Z189" i="3" s="1"/>
  <c r="T193" i="3"/>
  <c r="Z193" i="3" s="1"/>
  <c r="T197" i="3"/>
  <c r="Z197" i="3" s="1"/>
  <c r="T201" i="3"/>
  <c r="Z201" i="3" s="1"/>
  <c r="T114" i="3"/>
  <c r="Z114" i="3" s="1"/>
  <c r="T126" i="3"/>
  <c r="Z126" i="3" s="1"/>
  <c r="T130" i="3"/>
  <c r="Z130" i="3" s="1"/>
  <c r="T134" i="3"/>
  <c r="Z134" i="3" s="1"/>
  <c r="T138" i="3"/>
  <c r="Z138" i="3" s="1"/>
  <c r="T142" i="3"/>
  <c r="Z142" i="3" s="1"/>
  <c r="T146" i="3"/>
  <c r="Z146" i="3" s="1"/>
  <c r="T150" i="3"/>
  <c r="Z150" i="3" s="1"/>
  <c r="T154" i="3"/>
  <c r="Z154" i="3" s="1"/>
  <c r="T158" i="3"/>
  <c r="Z158" i="3" s="1"/>
  <c r="T162" i="3"/>
  <c r="Z162" i="3" s="1"/>
  <c r="T166" i="3"/>
  <c r="Z166" i="3" s="1"/>
  <c r="T170" i="3"/>
  <c r="Z170" i="3" s="1"/>
  <c r="T174" i="3"/>
  <c r="Z174" i="3" s="1"/>
  <c r="T178" i="3"/>
  <c r="Z178" i="3" s="1"/>
  <c r="T182" i="3"/>
  <c r="Z182" i="3" s="1"/>
  <c r="T186" i="3"/>
  <c r="Z186" i="3" s="1"/>
  <c r="T190" i="3"/>
  <c r="Z190" i="3" s="1"/>
  <c r="T194" i="3"/>
  <c r="Z194" i="3" s="1"/>
  <c r="T198" i="3"/>
  <c r="Z198" i="3" s="1"/>
  <c r="T202" i="3"/>
  <c r="Z202" i="3" s="1"/>
  <c r="T4" i="3"/>
  <c r="Z4" i="3" s="1"/>
  <c r="T14" i="3"/>
  <c r="Z14" i="3" s="1"/>
  <c r="T34" i="3"/>
  <c r="Z34" i="3" s="1"/>
  <c r="T42" i="3"/>
  <c r="Z42" i="3" s="1"/>
  <c r="T46" i="3"/>
  <c r="Z46" i="3" s="1"/>
  <c r="T54" i="3"/>
  <c r="Z54" i="3" s="1"/>
  <c r="T58" i="3"/>
  <c r="Z58" i="3" s="1"/>
  <c r="T74" i="3"/>
  <c r="Z74" i="3" s="1"/>
  <c r="T86" i="3"/>
  <c r="Z86" i="3" s="1"/>
  <c r="T94" i="3"/>
  <c r="Z94" i="3" s="1"/>
  <c r="T98" i="3"/>
  <c r="Z98" i="3" s="1"/>
  <c r="T106" i="3"/>
  <c r="Z106" i="3" s="1"/>
  <c r="T122" i="3"/>
  <c r="Z122" i="3" s="1"/>
  <c r="T6" i="3"/>
  <c r="Z6" i="3" s="1"/>
  <c r="T10" i="3"/>
  <c r="Z10" i="3" s="1"/>
  <c r="T18" i="3"/>
  <c r="Z18" i="3" s="1"/>
  <c r="T22" i="3"/>
  <c r="Z22" i="3" s="1"/>
  <c r="T26" i="3"/>
  <c r="Z26" i="3" s="1"/>
  <c r="T30" i="3"/>
  <c r="Z30" i="3" s="1"/>
  <c r="T38" i="3"/>
  <c r="Z38" i="3" s="1"/>
  <c r="T50" i="3"/>
  <c r="Z50" i="3" s="1"/>
  <c r="T62" i="3"/>
  <c r="Z62" i="3" s="1"/>
  <c r="T66" i="3"/>
  <c r="Z66" i="3" s="1"/>
  <c r="T70" i="3"/>
  <c r="Z70" i="3" s="1"/>
  <c r="T78" i="3"/>
  <c r="Z78" i="3" s="1"/>
  <c r="T82" i="3"/>
  <c r="Z82" i="3" s="1"/>
  <c r="T90" i="3"/>
  <c r="Z90" i="3" s="1"/>
  <c r="T102" i="3"/>
  <c r="Z102" i="3" s="1"/>
  <c r="T110" i="3"/>
  <c r="Z110" i="3" s="1"/>
  <c r="T111" i="3"/>
  <c r="Z111" i="3" s="1"/>
  <c r="T115" i="3"/>
  <c r="Z115" i="3" s="1"/>
  <c r="T119" i="3"/>
  <c r="Z119" i="3" s="1"/>
  <c r="T123" i="3"/>
  <c r="Z123" i="3" s="1"/>
  <c r="T127" i="3"/>
  <c r="Z127" i="3" s="1"/>
  <c r="T131" i="3"/>
  <c r="Z131" i="3" s="1"/>
  <c r="T135" i="3"/>
  <c r="Z135" i="3" s="1"/>
  <c r="T139" i="3"/>
  <c r="Z139" i="3" s="1"/>
  <c r="T143" i="3"/>
  <c r="Z143" i="3" s="1"/>
  <c r="T147" i="3"/>
  <c r="Z147" i="3" s="1"/>
  <c r="T151" i="3"/>
  <c r="Z151" i="3" s="1"/>
  <c r="T155" i="3"/>
  <c r="Z155" i="3" s="1"/>
  <c r="T159" i="3"/>
  <c r="Z159" i="3" s="1"/>
  <c r="T163" i="3"/>
  <c r="Z163" i="3" s="1"/>
  <c r="T167" i="3"/>
  <c r="Z167" i="3" s="1"/>
  <c r="T171" i="3"/>
  <c r="Z171" i="3" s="1"/>
  <c r="T175" i="3"/>
  <c r="Z175" i="3" s="1"/>
  <c r="T179" i="3"/>
  <c r="Z179" i="3" s="1"/>
  <c r="T183" i="3"/>
  <c r="Z183" i="3" s="1"/>
  <c r="T187" i="3"/>
  <c r="Z187" i="3" s="1"/>
  <c r="T191" i="3"/>
  <c r="Z191" i="3" s="1"/>
  <c r="T195" i="3"/>
  <c r="Z195" i="3" s="1"/>
  <c r="T199" i="3"/>
  <c r="Z199" i="3" s="1"/>
  <c r="T5" i="3"/>
  <c r="Z5" i="3" s="1"/>
  <c r="L15" i="2"/>
  <c r="AY10" i="3" l="1"/>
  <c r="G19" i="2"/>
  <c r="B21" i="2"/>
  <c r="D21" i="2" s="1"/>
  <c r="AY64" i="3"/>
  <c r="B5" i="2"/>
  <c r="D5" i="2" s="1"/>
  <c r="D3" i="2" s="1"/>
  <c r="G203" i="3"/>
  <c r="D19" i="2"/>
  <c r="AY96" i="3"/>
  <c r="AY72" i="3"/>
  <c r="AY8" i="3"/>
  <c r="AY90" i="3"/>
  <c r="AY122" i="3"/>
  <c r="AY104" i="3"/>
  <c r="AY69" i="3"/>
  <c r="AY170" i="3"/>
  <c r="AY154" i="3"/>
  <c r="AY138" i="3"/>
  <c r="AY110" i="3"/>
  <c r="AY61" i="3"/>
  <c r="AY45" i="3"/>
  <c r="AY29" i="3"/>
  <c r="AY14" i="3"/>
  <c r="AY157" i="3"/>
  <c r="AY141" i="3"/>
  <c r="AY128" i="3"/>
  <c r="AY88" i="3"/>
  <c r="AY54" i="3"/>
  <c r="G13" i="2"/>
  <c r="E5" i="2"/>
  <c r="G5" i="2" s="1"/>
  <c r="G3" i="2" s="1"/>
  <c r="AY196" i="3"/>
  <c r="AY188" i="3"/>
  <c r="AY180" i="3"/>
  <c r="AY172" i="3"/>
  <c r="AY167" i="3"/>
  <c r="AY159" i="3"/>
  <c r="AY151" i="3"/>
  <c r="L23" i="2"/>
  <c r="AY143" i="3"/>
  <c r="AY127" i="3"/>
  <c r="AY119" i="3"/>
  <c r="AY60" i="3"/>
  <c r="AY44" i="3"/>
  <c r="AY36" i="3"/>
  <c r="AY20" i="3"/>
  <c r="AY89" i="3"/>
  <c r="AY63" i="3"/>
  <c r="AY55" i="3"/>
  <c r="AY39" i="3"/>
  <c r="AY23" i="3"/>
  <c r="AY156" i="3"/>
  <c r="AY140" i="3"/>
  <c r="AY111" i="3"/>
  <c r="AY200" i="3"/>
  <c r="AY192" i="3"/>
  <c r="AY184" i="3"/>
  <c r="AY176" i="3"/>
  <c r="AY74" i="3"/>
  <c r="AY68" i="3"/>
  <c r="AY17" i="3"/>
  <c r="AY4" i="3"/>
  <c r="AY163" i="3"/>
  <c r="AY155" i="3"/>
  <c r="AY147" i="3"/>
  <c r="AY139" i="3"/>
  <c r="AY131" i="3"/>
  <c r="AY123" i="3"/>
  <c r="AY107" i="3"/>
  <c r="AY99" i="3"/>
  <c r="AY86" i="3"/>
  <c r="AY78" i="3"/>
  <c r="AY56" i="3"/>
  <c r="AY48" i="3"/>
  <c r="AY40" i="3"/>
  <c r="AY32" i="3"/>
  <c r="AY24" i="3"/>
  <c r="AY126" i="3"/>
  <c r="AY114" i="3"/>
  <c r="AY85" i="3"/>
  <c r="AY77" i="3"/>
  <c r="AY59" i="3"/>
  <c r="AY51" i="3"/>
  <c r="AY43" i="3"/>
  <c r="AY35" i="3"/>
  <c r="AY27" i="3"/>
  <c r="AY168" i="3"/>
  <c r="AY160" i="3"/>
  <c r="AY152" i="3"/>
  <c r="AY144" i="3"/>
  <c r="AY136" i="3"/>
  <c r="AY108" i="3"/>
  <c r="AY100" i="3"/>
  <c r="AY73" i="3"/>
  <c r="AY65" i="3"/>
  <c r="AY199" i="3"/>
  <c r="AW19" i="3"/>
  <c r="AY19" i="3" s="1"/>
  <c r="AY166" i="3"/>
  <c r="AY158" i="3"/>
  <c r="AY150" i="3"/>
  <c r="AY142" i="3"/>
  <c r="AY134" i="3"/>
  <c r="AY115" i="3"/>
  <c r="AY106" i="3"/>
  <c r="AY98" i="3"/>
  <c r="AY94" i="3"/>
  <c r="AY83" i="3"/>
  <c r="AY75" i="3"/>
  <c r="AY67" i="3"/>
  <c r="AY57" i="3"/>
  <c r="AY49" i="3"/>
  <c r="AY41" i="3"/>
  <c r="AY33" i="3"/>
  <c r="AY25" i="3"/>
  <c r="AY16" i="3"/>
  <c r="AY12" i="3"/>
  <c r="AY6" i="3"/>
  <c r="AY169" i="3"/>
  <c r="AY161" i="3"/>
  <c r="AY153" i="3"/>
  <c r="AY145" i="3"/>
  <c r="AY137" i="3"/>
  <c r="AY129" i="3"/>
  <c r="AY116" i="3"/>
  <c r="AY109" i="3"/>
  <c r="AY101" i="3"/>
  <c r="AY93" i="3"/>
  <c r="AY84" i="3"/>
  <c r="AY76" i="3"/>
  <c r="AY66" i="3"/>
  <c r="AY58" i="3"/>
  <c r="AY50" i="3"/>
  <c r="AY42" i="3"/>
  <c r="AY34" i="3"/>
  <c r="AY26" i="3"/>
  <c r="AY15" i="3"/>
  <c r="AY9" i="3"/>
  <c r="AY202" i="3"/>
  <c r="AY113" i="3"/>
  <c r="AY195" i="3"/>
  <c r="AY187" i="3"/>
  <c r="AY179" i="3"/>
  <c r="AY171" i="3"/>
  <c r="AY120" i="3"/>
  <c r="AY198" i="3"/>
  <c r="AY194" i="3"/>
  <c r="AY190" i="3"/>
  <c r="AY186" i="3"/>
  <c r="AY182" i="3"/>
  <c r="AY178" i="3"/>
  <c r="AY174" i="3"/>
  <c r="AY125" i="3"/>
  <c r="AY91" i="3"/>
  <c r="AY95" i="3"/>
  <c r="AY135" i="3"/>
  <c r="AY103" i="3"/>
  <c r="AY82" i="3"/>
  <c r="AY52" i="3"/>
  <c r="AY28" i="3"/>
  <c r="AY81" i="3"/>
  <c r="AY47" i="3"/>
  <c r="AY31" i="3"/>
  <c r="AY164" i="3"/>
  <c r="AY148" i="3"/>
  <c r="AY132" i="3"/>
  <c r="AY92" i="3"/>
  <c r="AY18" i="3"/>
  <c r="AY102" i="3"/>
  <c r="AY87" i="3"/>
  <c r="AY79" i="3"/>
  <c r="AY71" i="3"/>
  <c r="AY5" i="3"/>
  <c r="AY105" i="3"/>
  <c r="AY97" i="3"/>
  <c r="AY70" i="3"/>
  <c r="AY62" i="3"/>
  <c r="AY46" i="3"/>
  <c r="AY38" i="3"/>
  <c r="AY30" i="3"/>
  <c r="AY22" i="3"/>
  <c r="AY7" i="3"/>
  <c r="AY118" i="3"/>
  <c r="AY191" i="3"/>
  <c r="AY183" i="3"/>
  <c r="AY175" i="3"/>
  <c r="AY124" i="3"/>
  <c r="AY201" i="3"/>
  <c r="AY197" i="3"/>
  <c r="AY193" i="3"/>
  <c r="AY189" i="3"/>
  <c r="AY185" i="3"/>
  <c r="AY181" i="3"/>
  <c r="AY177" i="3"/>
  <c r="AY173" i="3"/>
  <c r="AY121" i="3"/>
  <c r="AY13" i="3"/>
  <c r="H5" i="2"/>
  <c r="J5" i="2" s="1"/>
  <c r="J3" i="2" s="1"/>
  <c r="H21" i="2"/>
  <c r="J21" i="2" s="1"/>
  <c r="J19" i="2" s="1"/>
  <c r="J13" i="2"/>
  <c r="J11" i="2" s="1"/>
  <c r="Z203" i="3"/>
  <c r="T203" i="3"/>
  <c r="L21" i="2" l="1"/>
  <c r="L19" i="2" s="1"/>
  <c r="L5" i="2"/>
  <c r="L3" i="2" s="1"/>
  <c r="AW203" i="3"/>
  <c r="AY203" i="3"/>
  <c r="L13" i="2"/>
  <c r="L11" i="2" s="1"/>
  <c r="G11" i="2"/>
</calcChain>
</file>

<file path=xl/sharedStrings.xml><?xml version="1.0" encoding="utf-8"?>
<sst xmlns="http://schemas.openxmlformats.org/spreadsheetml/2006/main" count="759" uniqueCount="255">
  <si>
    <t>январь</t>
  </si>
  <si>
    <t>декабрь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</si>
  <si>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</si>
  <si>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</si>
  <si>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</si>
  <si>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</si>
  <si>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</si>
  <si>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</si>
  <si>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</si>
  <si>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</si>
  <si>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</si>
  <si>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</si>
  <si>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Прибор №1</t>
  </si>
  <si>
    <t>Прибор №2</t>
  </si>
  <si>
    <t>Итого</t>
  </si>
  <si>
    <t>Квадратура дома</t>
  </si>
  <si>
    <t>Гкалл</t>
  </si>
  <si>
    <t>Период</t>
  </si>
  <si>
    <t>Тариф норма за Гкалл</t>
  </si>
  <si>
    <t>Тариф сверх норма Гкалл</t>
  </si>
  <si>
    <t>Тариф полный гКалл</t>
  </si>
  <si>
    <t>ИТОГО:</t>
  </si>
  <si>
    <t>Отопление</t>
  </si>
  <si>
    <t>Всего</t>
  </si>
  <si>
    <t>м2 Норма</t>
  </si>
  <si>
    <t>М2 сверхнорма</t>
  </si>
  <si>
    <t>М2 полный тариф</t>
  </si>
  <si>
    <t>1 ПОЛУГОДИЕ 2018 г.</t>
  </si>
  <si>
    <t>2 ПОЛУГОДИЕ 2018 г.</t>
  </si>
  <si>
    <t>Тариф</t>
  </si>
  <si>
    <t>Сумма</t>
  </si>
  <si>
    <t>ИТОГО</t>
  </si>
  <si>
    <t>М2 всего</t>
  </si>
  <si>
    <t>Расчет отопления по реальным тарифам за 2018 год</t>
  </si>
  <si>
    <t>Расчет отопления по плановым тарифам за 2018 год по итогам 2017 года</t>
  </si>
  <si>
    <t>Лицевой счет</t>
  </si>
  <si>
    <t>Количество по норме</t>
  </si>
  <si>
    <t>Количество сверх нормы</t>
  </si>
  <si>
    <t>Количество полный тариф</t>
  </si>
  <si>
    <t>ул.Свободы, д. 3, кв. 4</t>
  </si>
  <si>
    <t>ул.Свободы, д. 3, кв. 5</t>
  </si>
  <si>
    <t>ул.Свободы, д. 3, кв. 6</t>
  </si>
  <si>
    <t>ул.Свободы, д. 3, кв. 7</t>
  </si>
  <si>
    <t>ул.Свободы, д. 3, кв. 8</t>
  </si>
  <si>
    <t>ул.Свободы, д. 3, кв. 9</t>
  </si>
  <si>
    <t>ул.Свободы, д. 3, кв. 10</t>
  </si>
  <si>
    <t>ул.Свободы, д. 3, кв. 11</t>
  </si>
  <si>
    <t>ул.Свободы, д. 3, кв. 12</t>
  </si>
  <si>
    <t>ул.Свободы, д. 3, кв. 14</t>
  </si>
  <si>
    <t>ул.Свободы, д. 3, кв. 15</t>
  </si>
  <si>
    <t>ул.Свободы, д. 3, кв. 16</t>
  </si>
  <si>
    <t>ул.Свободы, д. 3, кв. 17</t>
  </si>
  <si>
    <t>ул.Свободы, д. 3, кв. 18</t>
  </si>
  <si>
    <t>ул.Свободы, д. 3, кв. 19</t>
  </si>
  <si>
    <t>ул.Свободы, д. 3, кв. 20</t>
  </si>
  <si>
    <t>ул.Свободы, д. 3, кв. 21</t>
  </si>
  <si>
    <t>ул.Свободы, д. 3, кв. 22</t>
  </si>
  <si>
    <t>ул.Свободы, д. 3, кв. 23</t>
  </si>
  <si>
    <t>ул.Свободы, д. 3, кв. 24</t>
  </si>
  <si>
    <t>ул.Свободы, д. 3, кв. 25</t>
  </si>
  <si>
    <t>ул.Свободы, д. 3, кв. 26</t>
  </si>
  <si>
    <t>ул.Свободы, д. 3, кв. 27</t>
  </si>
  <si>
    <t>ул.Свободы, д. 3, кв. 28</t>
  </si>
  <si>
    <t>ул.Свободы, д. 3, кв. 29</t>
  </si>
  <si>
    <t>ул.Свободы, д. 3, кв. 30</t>
  </si>
  <si>
    <t>ул.Свободы, д. 3, кв. 31</t>
  </si>
  <si>
    <t>ул.Свободы, д. 3, кв. 32</t>
  </si>
  <si>
    <t>ул.Свободы, д. 3, кв. 33</t>
  </si>
  <si>
    <t>ул.Свободы, д. 3, кв. 34</t>
  </si>
  <si>
    <t>ул.Свободы, д. 3, кв. 38</t>
  </si>
  <si>
    <t>ул.Свободы, д. 3, кв. 39</t>
  </si>
  <si>
    <t>ул.Свободы, д. 3, кв. 40</t>
  </si>
  <si>
    <t>ул.Свободы, д. 3, кв. 41</t>
  </si>
  <si>
    <t>ул.Свободы, д. 3, кв. 42</t>
  </si>
  <si>
    <t>ул.Свободы, д. 3, кв. 43</t>
  </si>
  <si>
    <t>ул.Свободы, д. 3, кв. 44</t>
  </si>
  <si>
    <t>ул.Свободы, д. 3, кв. 45</t>
  </si>
  <si>
    <t>ул.Свободы, д. 3, кв. 46</t>
  </si>
  <si>
    <t>ул.Свободы, д. 3, кв. 47</t>
  </si>
  <si>
    <t>ул.Свободы, д. 3, кв. 48</t>
  </si>
  <si>
    <t>ул.Свободы, д. 3, кв. 49</t>
  </si>
  <si>
    <t>ул.Свободы, д. 3, кв. 50</t>
  </si>
  <si>
    <t>ул.Свободы, д. 3, кв. 51</t>
  </si>
  <si>
    <t>ул.Свободы, д. 3, кв. 52</t>
  </si>
  <si>
    <t>ул.Свободы, д. 3, кв. 53</t>
  </si>
  <si>
    <t>ул.Свободы, д. 3, кв. 54</t>
  </si>
  <si>
    <t>ул.Свободы, д. 3, кв. 55</t>
  </si>
  <si>
    <t>ул.Свободы, д. 3, кв. 56</t>
  </si>
  <si>
    <t>ул.Свободы, д. 3, кв. 57</t>
  </si>
  <si>
    <t>ул.Свободы, д. 3, кв. 58</t>
  </si>
  <si>
    <t>ул.Свободы, д. 3, кв. 59</t>
  </si>
  <si>
    <t>ул.Свободы, д. 3, кв. 60</t>
  </si>
  <si>
    <t>ул.Свободы, д. 3, кв. 61</t>
  </si>
  <si>
    <t>ул.Свободы, д. 3, кв. 62</t>
  </si>
  <si>
    <t>ул.Свободы, д. 3, кв. 63</t>
  </si>
  <si>
    <t>ул.Свободы, д. 3, кв. 64</t>
  </si>
  <si>
    <t>ул.Свободы, д. 3, кв. 65</t>
  </si>
  <si>
    <t>ул.Свободы, д. 3, кв. 66</t>
  </si>
  <si>
    <t>ул.Свободы, д. 3, кв. 67</t>
  </si>
  <si>
    <t>ул.Свободы, д. 3, кв. 71</t>
  </si>
  <si>
    <t>ул.Свободы, д. 3, кв. 72</t>
  </si>
  <si>
    <t>ул.Свободы, д. 3, кв. 73</t>
  </si>
  <si>
    <t>ул.Свободы, д. 3, кв. 74</t>
  </si>
  <si>
    <t>ул.Свободы, д. 3, кв. 75</t>
  </si>
  <si>
    <t>ул.Свободы, д. 3, кв. 76</t>
  </si>
  <si>
    <t>ул.Свободы, д. 3, кв. 77</t>
  </si>
  <si>
    <t>ул.Свободы, д. 3, кв. 78</t>
  </si>
  <si>
    <t>ул.Свободы, д. 3, кв. 79</t>
  </si>
  <si>
    <t>ул.Свободы, д. 3, кв. 80</t>
  </si>
  <si>
    <t>ул.Свободы, д. 3, кв. 81</t>
  </si>
  <si>
    <t>ул.Свободы, д. 3, кв. 82</t>
  </si>
  <si>
    <t>ул.Свободы, д. 3, кв. 83</t>
  </si>
  <si>
    <t>ул.Свободы, д. 3, кв. 84</t>
  </si>
  <si>
    <t>ул.Свободы, д. 3, кв. 85</t>
  </si>
  <si>
    <t>ул.Свободы, д. 3, кв. 86</t>
  </si>
  <si>
    <t>ул.Свободы, д. 3, кв. 87</t>
  </si>
  <si>
    <t>ул.Свободы, д. 3, кв. 88</t>
  </si>
  <si>
    <t>ул.Свободы, д. 3, кв. 89</t>
  </si>
  <si>
    <t>ул.Свободы, д. 3, кв. 90</t>
  </si>
  <si>
    <t>ул.Свободы, д. 3, кв. 91</t>
  </si>
  <si>
    <t>ул.Свободы, д. 3, кв. 92</t>
  </si>
  <si>
    <t>ул.Свободы, д. 3, кв. 93</t>
  </si>
  <si>
    <t>ул.Свободы, д. 3, кв. 94</t>
  </si>
  <si>
    <t>ул.Свободы, д. 3, кв. 95</t>
  </si>
  <si>
    <t>ул.Свободы, д. 3, кв. 96</t>
  </si>
  <si>
    <t>ул.Свободы, д. 3, кв. 97</t>
  </si>
  <si>
    <t>ул.Свободы, д. 3, кв. 98</t>
  </si>
  <si>
    <t>ул.Свободы, д. 3, кв. 99</t>
  </si>
  <si>
    <t>ул.Свободы, д. 3, кв. 100</t>
  </si>
  <si>
    <t>ул.Свободы, д. 3, кв. 103</t>
  </si>
  <si>
    <t>ул.Свободы, д. 3, кв. 104</t>
  </si>
  <si>
    <t>ул.Свободы, д. 3, кв. 105</t>
  </si>
  <si>
    <t>ул.Свободы, д. 3, кв. 106</t>
  </si>
  <si>
    <t>ул.Свободы, д. 3, кв. 107</t>
  </si>
  <si>
    <t>ул.Свободы, д. 3, кв. 108</t>
  </si>
  <si>
    <t>ул.Свободы, д. 3, кв. 109</t>
  </si>
  <si>
    <t>ул.Свободы, д. 3, кв. 110</t>
  </si>
  <si>
    <t>ул.Свободы, д. 3, кв. 111</t>
  </si>
  <si>
    <t>ул.Свободы, д. 3, кв. 112</t>
  </si>
  <si>
    <t>ул.Свободы, д. 3, кв. 113</t>
  </si>
  <si>
    <t>ул.Свободы, д. 3, кв. 114</t>
  </si>
  <si>
    <t>ул.Свободы, д. 3, кв. 115</t>
  </si>
  <si>
    <t>ул.Свободы, д. 3, кв. 116</t>
  </si>
  <si>
    <t>ул.Свободы, д. 3, кв. 117</t>
  </si>
  <si>
    <t>ул.Свободы, д. 3, кв. 118</t>
  </si>
  <si>
    <t>ул.Свободы, д. 3, кв. 119</t>
  </si>
  <si>
    <t>ул.Свободы, д. 3, кв. 120</t>
  </si>
  <si>
    <t>ул.Свободы, д. 3, кв. 121</t>
  </si>
  <si>
    <t>ул.Свободы, д. 3, кв. 122</t>
  </si>
  <si>
    <t>ул.Свободы, д. 3, кв. 126</t>
  </si>
  <si>
    <t>ул.Свободы, д. 3, кв. 127</t>
  </si>
  <si>
    <t>ул.Свободы, д. 3, кв. 128</t>
  </si>
  <si>
    <t>ул.Свободы, д. 3, кв. 129</t>
  </si>
  <si>
    <t>ул.Свободы, д. 3, кв. 130</t>
  </si>
  <si>
    <t>ул.Свободы, д. 3, кв. 131</t>
  </si>
  <si>
    <t>ул.Свободы, д. 3, кв. 132</t>
  </si>
  <si>
    <t>ул.Свободы, д. 3, кв. 133</t>
  </si>
  <si>
    <t>ул.Свободы, д. 3, кв. 134</t>
  </si>
  <si>
    <t>ул.Свободы, д. 3, кв. 135</t>
  </si>
  <si>
    <t>ул.Свободы, д. 3, кв. 136</t>
  </si>
  <si>
    <t>ул.Свободы, д. 3, кв. 137</t>
  </si>
  <si>
    <t>ул.Свободы, д. 3, кв. 138</t>
  </si>
  <si>
    <t>ул.Свободы, д. 3, кв. 139</t>
  </si>
  <si>
    <t>ул.Свободы, д. 3, кв. 140</t>
  </si>
  <si>
    <t>ул.Свободы, д. 3, кв. 141</t>
  </si>
  <si>
    <t>ул.Свободы, д. 3, кв. 142</t>
  </si>
  <si>
    <t>ул.Свободы, д. 3, кв. 143</t>
  </si>
  <si>
    <t>ул.Свободы, д. 3, кв. 144</t>
  </si>
  <si>
    <t>ул.Свободы, д. 3, кв. 145</t>
  </si>
  <si>
    <t>ул.Свободы, д. 3, кв. 146</t>
  </si>
  <si>
    <t>ул.Свободы, д. 3, кв. 147</t>
  </si>
  <si>
    <t>ул.Свободы, д. 3, кв. 148</t>
  </si>
  <si>
    <t>ул.Свободы, д. 3, кв. 149</t>
  </si>
  <si>
    <t>ул.Свободы, д. 3, кв. 150</t>
  </si>
  <si>
    <t>ул.Свободы, д. 3, кв. 151</t>
  </si>
  <si>
    <t>ул.Свободы, д. 3, кв. 152</t>
  </si>
  <si>
    <t>ул.Свободы, д. 3, кв. 153</t>
  </si>
  <si>
    <t>ул.Свободы, д. 3, кв. 154</t>
  </si>
  <si>
    <t>ул.Свободы, д. 3, кв. 155</t>
  </si>
  <si>
    <t>ул.Свободы, д. 3, кв. 159</t>
  </si>
  <si>
    <t>ул.Свободы, д. 3, кв. 161</t>
  </si>
  <si>
    <t>ул.Свободы, д. 3, кв. 162</t>
  </si>
  <si>
    <t>ул.Свободы, д. 3, кв. 163</t>
  </si>
  <si>
    <t>ул.Свободы, д. 3, кв. 164</t>
  </si>
  <si>
    <t>ул.Свободы, д. 3, кв. 165</t>
  </si>
  <si>
    <t>ул.Свободы, д. 3, кв. 166</t>
  </si>
  <si>
    <t>ул.Свободы, д. 3, кв. 167</t>
  </si>
  <si>
    <t>ул.Свободы, д. 3, кв. 168</t>
  </si>
  <si>
    <t>ул.Свободы, д. 3, кв. 169</t>
  </si>
  <si>
    <t>ул.Свободы, д. 3, кв. 170</t>
  </si>
  <si>
    <t>ул.Свободы, д. 3, кв. 171</t>
  </si>
  <si>
    <t>ул.Свободы, д. 3, кв. 172</t>
  </si>
  <si>
    <t>ул.Свободы, д. 3, кв. 173</t>
  </si>
  <si>
    <t>ул.Свободы, д. 3, кв. 174</t>
  </si>
  <si>
    <t>ул.Свободы, д. 3, кв. 175</t>
  </si>
  <si>
    <t>ул.Свободы, д. 3, кв. 176</t>
  </si>
  <si>
    <t>ул.Свободы, д. 3, кв. 177</t>
  </si>
  <si>
    <t>ул.Свободы, д. 3, кв. 178</t>
  </si>
  <si>
    <t>ул.Свободы, д. 3, кв. 179</t>
  </si>
  <si>
    <t>ул.Свободы, д. 3, кв. 180</t>
  </si>
  <si>
    <t>ул.Свободы, д. 3, кв. 181</t>
  </si>
  <si>
    <t>ул.Свободы, д. 3, кв. 182</t>
  </si>
  <si>
    <t>ул.Свободы, д. 3, кв. 183</t>
  </si>
  <si>
    <t>ул.Свободы, д. 3, кв. 184</t>
  </si>
  <si>
    <t>ул.Свободы, д. 3, кв. 185</t>
  </si>
  <si>
    <t>ул.Свободы, д. 3, кв. 186</t>
  </si>
  <si>
    <t>ул.Свободы, д. 3, кв. 187</t>
  </si>
  <si>
    <t>ул.Свободы, д. 3, кв. 188</t>
  </si>
  <si>
    <t>ул.Свободы, д. 3, кв. 192</t>
  </si>
  <si>
    <t>ул.Свободы, д. 3, кв. 193</t>
  </si>
  <si>
    <t>ул.Свободы, д. 3, кв. 194</t>
  </si>
  <si>
    <t>ул.Свободы, д. 3, кв. 195</t>
  </si>
  <si>
    <t>ул.Свободы, д. 3, кв. 196</t>
  </si>
  <si>
    <t>ул.Свободы, д. 3, кв. 197</t>
  </si>
  <si>
    <t>ул.Свободы, д. 3, кв. 198</t>
  </si>
  <si>
    <t>ул.Свободы, д. 3, кв. 199</t>
  </si>
  <si>
    <t>ул.Свободы, д. 3, кв. 200</t>
  </si>
  <si>
    <t>ул.Свободы, д. 3, кв. 201</t>
  </si>
  <si>
    <t>ул.Свободы, д. 3, кв. 202</t>
  </si>
  <si>
    <t>ул.Свободы, д. 3, кв. 203</t>
  </si>
  <si>
    <t>ул.Свободы, д. 3, кв. 204</t>
  </si>
  <si>
    <t>ул.Свободы, д. 3, кв. 205</t>
  </si>
  <si>
    <t>ул.Свободы, д. 3, кв. 206</t>
  </si>
  <si>
    <t>ул.Свободы, д. 3, кв. 207</t>
  </si>
  <si>
    <t>ул.Свободы, д. 3, кв. 208</t>
  </si>
  <si>
    <t>ул.Свободы, д. 3, кв. 209</t>
  </si>
  <si>
    <t>ул.Свободы, д. 3, кв. 210</t>
  </si>
  <si>
    <t>ул.Свободы, д. 3, кв. 211</t>
  </si>
  <si>
    <t>ул.Свободы, д. 3, кв. 212</t>
  </si>
  <si>
    <t>ул.Свободы, д. 3, кв. 213</t>
  </si>
  <si>
    <t>ул.Свободы, д. 3, кв. 214</t>
  </si>
  <si>
    <t>ул.Свободы, д. 3, кв. 215</t>
  </si>
  <si>
    <t>ул.Свободы, д. 3, кв. 216</t>
  </si>
  <si>
    <t>ул.Свободы, д. 3, кв. 217</t>
  </si>
  <si>
    <t>ул.Свободы, д. 3, кв. 218</t>
  </si>
  <si>
    <t>ул.Свободы, д. 3, кв. 219</t>
  </si>
  <si>
    <t>ул.Свободы, д. 3, кв. 220</t>
  </si>
  <si>
    <t>ул.Свободы, д. 3, кв. 221</t>
  </si>
  <si>
    <t>1 полугодие 2018 г.</t>
  </si>
  <si>
    <t>2 полугодие 2018 г.</t>
  </si>
  <si>
    <t>Начислено</t>
  </si>
  <si>
    <t>Перерасчет в составе начисления</t>
  </si>
  <si>
    <t>Расчет доначисления по отоплению за 2018 год</t>
  </si>
  <si>
    <t>Расчет отопления по фактическим тарифам за 2018 год</t>
  </si>
  <si>
    <t>ДОНАЧИСЛИТЬ жильцам</t>
  </si>
  <si>
    <t>Кем. Генерация рассчитала</t>
  </si>
  <si>
    <t xml:space="preserve">2021 год </t>
  </si>
  <si>
    <t>2022 год по итогам 2021</t>
  </si>
  <si>
    <t>Квадратура дома жилых помещ</t>
  </si>
  <si>
    <t>Тариф норма м2 (850,00*0,012050)</t>
  </si>
  <si>
    <t>Тариф сверх норма М2 (1060,46*0,012050)</t>
  </si>
  <si>
    <t>Тариф полный гКалл                 (1 806,71*0,0012050)</t>
  </si>
  <si>
    <t>Разница между 2021 и 2022 годом, уменьшение на гКалл с 1 кв.м:</t>
  </si>
  <si>
    <t>с 01.01.2022 г. по 30.06.2022 г.</t>
  </si>
  <si>
    <t>с 01.07.2022 г. по 31.12.2022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</si>
</sst>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0"/>
    <numFmt numFmtId="166" formatCode="0.0000"/>
    <numFmt numFmtId="167" formatCode="0.0"/>
    <numFmt numFmtId="168" formatCode="0.000000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b/>
      <sz val="14"/>
      <color theme="1"/>
      <name val="Calibri"/>
      <family val="2"/>
      <charset val="204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164" fontId="1" fillId="0" borderId="1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0" fillId="2" borderId="0" xfId="0" applyFill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0" xfId="0" applyNumberFormat="1" applyAlignment="1">
      <alignment vertical="center"/>
    </xf>
    <xf numFmtId="4" fontId="6" fillId="0" borderId="0" xfId="0" applyNumberFormat="1" applyFont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0" fontId="8" fillId="3" borderId="3" xfId="3" applyNumberFormat="1" applyFont="1" applyFill="1" applyBorder="1" applyAlignment="1">
      <alignment horizontal="left" vertical="top" wrapText="1"/>
    </xf>
    <xf numFmtId="0" fontId="1" fillId="0" borderId="3" xfId="3" applyNumberFormat="1" applyFont="1" applyBorder="1" applyAlignment="1">
      <alignment horizontal="left" vertical="top" wrapText="1"/>
    </xf>
    <xf numFmtId="2" fontId="1" fillId="0" borderId="3" xfId="3" applyNumberFormat="1" applyFont="1" applyBorder="1" applyAlignment="1">
      <alignment horizontal="right" vertical="top"/>
    </xf>
    <xf numFmtId="0" fontId="8" fillId="3" borderId="3" xfId="3" applyNumberFormat="1" applyFont="1" applyFill="1" applyBorder="1" applyAlignment="1">
      <alignment horizontal="left" vertical="top"/>
    </xf>
    <xf numFmtId="0" fontId="1" fillId="0" borderId="0" xfId="3"/>
    <xf numFmtId="4" fontId="1" fillId="0" borderId="0" xfId="3" applyNumberFormat="1" applyAlignment="1">
      <alignment vertical="center"/>
    </xf>
    <xf numFmtId="0" fontId="1" fillId="0" borderId="1" xfId="3" applyNumberFormat="1" applyFont="1" applyBorder="1" applyAlignment="1">
      <alignment horizontal="left" vertical="top" wrapText="1"/>
    </xf>
    <xf numFmtId="4" fontId="1" fillId="0" borderId="1" xfId="3" applyNumberFormat="1" applyFont="1" applyBorder="1" applyAlignment="1">
      <alignment horizontal="right" vertical="center"/>
    </xf>
    <xf numFmtId="0" fontId="8" fillId="3" borderId="1" xfId="3" applyNumberFormat="1" applyFont="1" applyFill="1" applyBorder="1" applyAlignment="1">
      <alignment horizontal="left" vertical="top"/>
    </xf>
    <xf numFmtId="4" fontId="8" fillId="3" borderId="1" xfId="3" applyNumberFormat="1" applyFont="1" applyFill="1" applyBorder="1" applyAlignment="1">
      <alignment horizontal="right" vertical="center"/>
    </xf>
    <xf numFmtId="0" fontId="4" fillId="3" borderId="1" xfId="3" applyNumberFormat="1" applyFont="1" applyFill="1" applyBorder="1" applyAlignment="1">
      <alignment horizontal="center" vertical="top" wrapText="1"/>
    </xf>
    <xf numFmtId="4" fontId="4" fillId="3" borderId="1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6" fontId="1" fillId="0" borderId="1" xfId="3" applyNumberFormat="1" applyFont="1" applyBorder="1" applyAlignment="1">
      <alignment horizontal="right" vertical="top"/>
    </xf>
    <xf numFmtId="167" fontId="1" fillId="0" borderId="1" xfId="3" applyNumberFormat="1" applyFont="1" applyBorder="1" applyAlignment="1">
      <alignment horizontal="right" vertical="top"/>
    </xf>
    <xf numFmtId="0" fontId="1" fillId="0" borderId="1" xfId="3" applyNumberFormat="1" applyFont="1" applyBorder="1" applyAlignment="1">
      <alignment horizontal="right" vertical="top"/>
    </xf>
    <xf numFmtId="1" fontId="1" fillId="0" borderId="1" xfId="3" applyNumberFormat="1" applyFont="1" applyBorder="1" applyAlignment="1">
      <alignment horizontal="right" vertical="top"/>
    </xf>
    <xf numFmtId="2" fontId="1" fillId="0" borderId="1" xfId="3" applyNumberFormat="1" applyFont="1" applyBorder="1" applyAlignment="1">
      <alignment horizontal="right" vertical="top"/>
    </xf>
    <xf numFmtId="4" fontId="1" fillId="0" borderId="3" xfId="3" applyNumberFormat="1" applyFont="1" applyBorder="1" applyAlignment="1">
      <alignment horizontal="right" vertical="top"/>
    </xf>
    <xf numFmtId="0" fontId="2" fillId="0" borderId="0" xfId="0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165" fontId="0" fillId="0" borderId="0" xfId="0" applyNumberFormat="1"/>
    <xf numFmtId="0" fontId="9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right"/>
    </xf>
    <xf numFmtId="4" fontId="11" fillId="4" borderId="1" xfId="0" applyNumberFormat="1" applyFont="1" applyFill="1" applyBorder="1" applyAlignment="1">
      <alignment vertical="center" wrapText="1"/>
    </xf>
    <xf numFmtId="168" fontId="0" fillId="0" borderId="1" xfId="0" applyNumberFormat="1" applyBorder="1" applyAlignment="1">
      <alignment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 wrapText="1"/>
    </xf>
    <xf numFmtId="168" fontId="0" fillId="2" borderId="2" xfId="0" applyNumberFormat="1" applyFill="1" applyBorder="1" applyAlignment="1">
      <alignment vertical="center" wrapText="1"/>
    </xf>
    <xf numFmtId="168" fontId="0" fillId="0" borderId="0" xfId="0" applyNumberFormat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Лист1" xfId="1" xr:uid="{00000000-0005-0000-0000-000001000000}"/>
    <cellStyle name="Обычный_Лист2" xfId="2" xr:uid="{00000000-0005-0000-0000-000002000000}"/>
    <cellStyle name="Обычный_Лист3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8"/>
  <sheetViews>
    <sheetView tabSelected="1" zoomScaleNormal="100" workbookViewId="0">
      <selection activeCell="N16" sqref="N16"/>
    </sheetView>
  </sheetViews>
  <sheetFormatPr defaultRowHeight="15" x14ac:dyDescent="0.25"/>
  <cols>
    <col min="1" max="1" width="1.85546875" style="1" customWidth="1"/>
    <col min="2" max="2" width="9.28515625" style="1" bestFit="1" customWidth="1"/>
    <col min="3" max="3" width="8" style="1" bestFit="1" customWidth="1"/>
    <col min="4" max="5" width="8" style="1" customWidth="1"/>
    <col min="6" max="6" width="10" style="1" bestFit="1" customWidth="1"/>
    <col min="7" max="7" width="12" style="1" customWidth="1"/>
    <col min="8" max="8" width="3.28515625" style="1" customWidth="1"/>
    <col min="9" max="9" width="8.85546875" style="1" customWidth="1"/>
    <col min="10" max="10" width="11.7109375" style="2" bestFit="1" customWidth="1"/>
    <col min="11" max="11" width="12" style="2" customWidth="1"/>
    <col min="12" max="12" width="8" style="2" bestFit="1" customWidth="1"/>
    <col min="13" max="13" width="21.140625" style="1" customWidth="1"/>
    <col min="14" max="14" width="12.28515625" style="1" customWidth="1"/>
    <col min="15" max="15" width="11.5703125" style="1" bestFit="1" customWidth="1"/>
    <col min="16" max="16384" width="9.140625" style="1"/>
  </cols>
  <sheetData>
    <row r="1" spans="2:14" ht="15" customHeight="1" x14ac:dyDescent="0.25">
      <c r="B1" s="47" t="s">
        <v>246</v>
      </c>
      <c r="C1" s="47"/>
      <c r="D1" s="47"/>
      <c r="E1" s="47"/>
      <c r="F1" s="47"/>
      <c r="G1" s="47"/>
      <c r="I1" s="47" t="s">
        <v>247</v>
      </c>
      <c r="J1" s="47"/>
      <c r="K1" s="47"/>
      <c r="L1" s="47"/>
      <c r="M1" s="47"/>
      <c r="N1" s="47"/>
    </row>
    <row r="2" spans="2:14" s="3" customFormat="1" ht="30" x14ac:dyDescent="0.25">
      <c r="B2" s="4" t="s">
        <v>17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I2" s="4" t="s">
        <v>17</v>
      </c>
      <c r="J2" s="4" t="s">
        <v>12</v>
      </c>
      <c r="K2" s="4" t="s">
        <v>13</v>
      </c>
      <c r="L2" s="4" t="s">
        <v>14</v>
      </c>
      <c r="M2" s="4" t="s">
        <v>248</v>
      </c>
      <c r="N2" s="4" t="s">
        <v>16</v>
      </c>
    </row>
    <row r="3" spans="2:14" x14ac:dyDescent="0.2">
      <c r="B3" s="5" t="s">
        <v>0</v>
      </c>
      <c r="C3" s="6">
        <v>377.26</v>
      </c>
      <c r="D3" s="6">
        <v>295.76</v>
      </c>
      <c r="E3" s="48">
        <v>566.34109999999998</v>
      </c>
      <c r="F3" s="7">
        <v>18716.3</v>
      </c>
      <c r="G3" s="50">
        <f>E3/F3</f>
        <v>3.0259244615655871E-2</v>
      </c>
      <c r="I3" s="5" t="s">
        <v>0</v>
      </c>
      <c r="J3" s="6"/>
      <c r="K3" s="6"/>
      <c r="L3" s="6">
        <f>J3+K3</f>
        <v>0</v>
      </c>
      <c r="M3" s="51">
        <v>18716.3</v>
      </c>
      <c r="N3" s="5">
        <f>L3/M3</f>
        <v>0</v>
      </c>
    </row>
    <row r="4" spans="2:14" x14ac:dyDescent="0.2">
      <c r="B4" s="5" t="s">
        <v>2</v>
      </c>
      <c r="C4" s="6">
        <v>311.49</v>
      </c>
      <c r="D4" s="6">
        <v>239.78</v>
      </c>
      <c r="E4" s="48">
        <v>463.88929999999993</v>
      </c>
      <c r="F4" s="7">
        <v>18716.3</v>
      </c>
      <c r="G4" s="50">
        <f t="shared" ref="G4:G14" si="0">E4/F4</f>
        <v>2.4785310130741652E-2</v>
      </c>
      <c r="I4" s="5" t="s">
        <v>2</v>
      </c>
      <c r="J4" s="6"/>
      <c r="K4" s="6"/>
      <c r="L4" s="6">
        <f t="shared" ref="L4:L14" si="1">J4+K4</f>
        <v>0</v>
      </c>
      <c r="M4" s="51">
        <v>18716.3</v>
      </c>
      <c r="N4" s="5">
        <f t="shared" ref="N4:N14" si="2">L4/M4</f>
        <v>0</v>
      </c>
    </row>
    <row r="5" spans="2:14" x14ac:dyDescent="0.2">
      <c r="B5" s="5" t="s">
        <v>3</v>
      </c>
      <c r="C5" s="6">
        <v>208.22</v>
      </c>
      <c r="D5" s="6">
        <v>161.5</v>
      </c>
      <c r="E5" s="48">
        <v>311.11660000000001</v>
      </c>
      <c r="F5" s="7">
        <v>18716.3</v>
      </c>
      <c r="G5" s="50">
        <f t="shared" si="0"/>
        <v>1.6622761977527611E-2</v>
      </c>
      <c r="I5" s="5" t="s">
        <v>3</v>
      </c>
      <c r="J5" s="6"/>
      <c r="K5" s="6"/>
      <c r="L5" s="6">
        <f t="shared" si="1"/>
        <v>0</v>
      </c>
      <c r="M5" s="51">
        <v>18716.3</v>
      </c>
      <c r="N5" s="5">
        <f t="shared" si="2"/>
        <v>0</v>
      </c>
    </row>
    <row r="6" spans="2:14" x14ac:dyDescent="0.2">
      <c r="B6" s="5" t="s">
        <v>4</v>
      </c>
      <c r="C6" s="6">
        <v>142.01</v>
      </c>
      <c r="D6" s="6">
        <v>116.88</v>
      </c>
      <c r="E6" s="48">
        <v>217.85409999999999</v>
      </c>
      <c r="F6" s="7">
        <v>18716.3</v>
      </c>
      <c r="G6" s="50">
        <f t="shared" si="0"/>
        <v>1.1639805944551006E-2</v>
      </c>
      <c r="I6" s="5" t="s">
        <v>4</v>
      </c>
      <c r="J6" s="6"/>
      <c r="K6" s="6"/>
      <c r="L6" s="6">
        <f t="shared" si="1"/>
        <v>0</v>
      </c>
      <c r="M6" s="51">
        <v>18716.3</v>
      </c>
      <c r="N6" s="5">
        <f t="shared" si="2"/>
        <v>0</v>
      </c>
    </row>
    <row r="7" spans="2:14" x14ac:dyDescent="0.2">
      <c r="B7" s="5" t="s">
        <v>5</v>
      </c>
      <c r="C7" s="6">
        <v>44.53</v>
      </c>
      <c r="D7" s="6">
        <v>33.950000000000003</v>
      </c>
      <c r="E7" s="48">
        <v>66.040599999999998</v>
      </c>
      <c r="F7" s="7">
        <v>18716.3</v>
      </c>
      <c r="G7" s="50">
        <f t="shared" si="0"/>
        <v>3.5285072370073146E-3</v>
      </c>
      <c r="I7" s="5" t="s">
        <v>5</v>
      </c>
      <c r="J7" s="6"/>
      <c r="K7" s="6"/>
      <c r="L7" s="6">
        <f t="shared" si="1"/>
        <v>0</v>
      </c>
      <c r="M7" s="51">
        <v>18716.3</v>
      </c>
      <c r="N7" s="5">
        <f t="shared" si="2"/>
        <v>0</v>
      </c>
    </row>
    <row r="8" spans="2:14" x14ac:dyDescent="0.25">
      <c r="B8" s="5" t="s">
        <v>6</v>
      </c>
      <c r="C8" s="6">
        <v>0</v>
      </c>
      <c r="D8" s="6">
        <v>0</v>
      </c>
      <c r="E8" s="49">
        <f t="shared" ref="E8:E10" si="3">C8+D8</f>
        <v>0</v>
      </c>
      <c r="F8" s="7">
        <v>18716.3</v>
      </c>
      <c r="G8" s="50">
        <f t="shared" si="0"/>
        <v>0</v>
      </c>
      <c r="I8" s="5" t="s">
        <v>6</v>
      </c>
      <c r="J8" s="6"/>
      <c r="K8" s="6"/>
      <c r="L8" s="6">
        <f t="shared" si="1"/>
        <v>0</v>
      </c>
      <c r="M8" s="51">
        <v>18716.3</v>
      </c>
      <c r="N8" s="5">
        <f t="shared" si="2"/>
        <v>0</v>
      </c>
    </row>
    <row r="9" spans="2:14" x14ac:dyDescent="0.25">
      <c r="B9" s="5" t="s">
        <v>7</v>
      </c>
      <c r="C9" s="6">
        <v>0</v>
      </c>
      <c r="D9" s="6">
        <v>0</v>
      </c>
      <c r="E9" s="49">
        <f t="shared" si="3"/>
        <v>0</v>
      </c>
      <c r="F9" s="7">
        <v>18716.3</v>
      </c>
      <c r="G9" s="50">
        <f t="shared" si="0"/>
        <v>0</v>
      </c>
      <c r="I9" s="5" t="s">
        <v>7</v>
      </c>
      <c r="J9" s="6"/>
      <c r="K9" s="6"/>
      <c r="L9" s="6">
        <f t="shared" si="1"/>
        <v>0</v>
      </c>
      <c r="M9" s="51">
        <v>18716.3</v>
      </c>
      <c r="N9" s="5">
        <f t="shared" si="2"/>
        <v>0</v>
      </c>
    </row>
    <row r="10" spans="2:14" x14ac:dyDescent="0.25">
      <c r="B10" s="5" t="s">
        <v>8</v>
      </c>
      <c r="C10" s="6">
        <v>0</v>
      </c>
      <c r="D10" s="6">
        <v>0</v>
      </c>
      <c r="E10" s="49">
        <f t="shared" si="3"/>
        <v>0</v>
      </c>
      <c r="F10" s="7">
        <v>18716.3</v>
      </c>
      <c r="G10" s="50">
        <f t="shared" si="0"/>
        <v>0</v>
      </c>
      <c r="I10" s="5" t="s">
        <v>8</v>
      </c>
      <c r="J10" s="6"/>
      <c r="K10" s="6"/>
      <c r="L10" s="6">
        <f t="shared" si="1"/>
        <v>0</v>
      </c>
      <c r="M10" s="51">
        <v>18716.3</v>
      </c>
      <c r="N10" s="5">
        <f t="shared" si="2"/>
        <v>0</v>
      </c>
    </row>
    <row r="11" spans="2:14" ht="30" x14ac:dyDescent="0.2">
      <c r="B11" s="5" t="s">
        <v>9</v>
      </c>
      <c r="C11" s="6">
        <v>40.36</v>
      </c>
      <c r="D11" s="6">
        <v>28.52</v>
      </c>
      <c r="E11" s="48">
        <v>178.44120000000001</v>
      </c>
      <c r="F11" s="7">
        <v>18716.3</v>
      </c>
      <c r="G11" s="50">
        <f t="shared" si="0"/>
        <v>9.5339997755966733E-3</v>
      </c>
      <c r="I11" s="5" t="s">
        <v>9</v>
      </c>
      <c r="J11" s="6"/>
      <c r="K11" s="6"/>
      <c r="L11" s="6">
        <f t="shared" si="1"/>
        <v>0</v>
      </c>
      <c r="M11" s="51">
        <v>18716.3</v>
      </c>
      <c r="N11" s="5">
        <f t="shared" si="2"/>
        <v>0</v>
      </c>
    </row>
    <row r="12" spans="2:14" x14ac:dyDescent="0.2">
      <c r="B12" s="5" t="s">
        <v>10</v>
      </c>
      <c r="C12" s="6">
        <v>125.12</v>
      </c>
      <c r="D12" s="6">
        <v>92.59</v>
      </c>
      <c r="E12" s="48">
        <v>336.06990000000002</v>
      </c>
      <c r="F12" s="7">
        <v>18716.3</v>
      </c>
      <c r="G12" s="50">
        <f t="shared" si="0"/>
        <v>1.7956000918985058E-2</v>
      </c>
      <c r="I12" s="5" t="s">
        <v>10</v>
      </c>
      <c r="J12" s="6"/>
      <c r="K12" s="6"/>
      <c r="L12" s="6">
        <f t="shared" si="1"/>
        <v>0</v>
      </c>
      <c r="M12" s="51">
        <v>18716.3</v>
      </c>
      <c r="N12" s="5">
        <f t="shared" si="2"/>
        <v>0</v>
      </c>
    </row>
    <row r="13" spans="2:14" x14ac:dyDescent="0.2">
      <c r="B13" s="5" t="s">
        <v>11</v>
      </c>
      <c r="C13" s="6">
        <v>187.76</v>
      </c>
      <c r="D13" s="6">
        <v>127.01</v>
      </c>
      <c r="E13" s="48">
        <v>325.22930000000002</v>
      </c>
      <c r="F13" s="7">
        <v>18716.3</v>
      </c>
      <c r="G13" s="50">
        <f t="shared" si="0"/>
        <v>1.7376794558753603E-2</v>
      </c>
      <c r="I13" s="5" t="s">
        <v>11</v>
      </c>
      <c r="J13" s="6"/>
      <c r="K13" s="6"/>
      <c r="L13" s="6">
        <f t="shared" si="1"/>
        <v>0</v>
      </c>
      <c r="M13" s="51">
        <v>18716.3</v>
      </c>
      <c r="N13" s="5">
        <f t="shared" si="2"/>
        <v>0</v>
      </c>
    </row>
    <row r="14" spans="2:14" x14ac:dyDescent="0.2">
      <c r="B14" s="5" t="s">
        <v>1</v>
      </c>
      <c r="C14" s="6">
        <v>199.43</v>
      </c>
      <c r="D14" s="6">
        <v>165.41</v>
      </c>
      <c r="E14" s="48">
        <v>241.39240000000001</v>
      </c>
      <c r="F14" s="7">
        <v>18716.3</v>
      </c>
      <c r="G14" s="50">
        <f t="shared" si="0"/>
        <v>1.2897442336359217E-2</v>
      </c>
      <c r="I14" s="5" t="s">
        <v>1</v>
      </c>
      <c r="J14" s="6"/>
      <c r="K14" s="6"/>
      <c r="L14" s="6">
        <f t="shared" si="1"/>
        <v>0</v>
      </c>
      <c r="M14" s="51">
        <v>18716.3</v>
      </c>
      <c r="N14" s="5">
        <f t="shared" si="2"/>
        <v>0</v>
      </c>
    </row>
    <row r="15" spans="2:14" x14ac:dyDescent="0.25">
      <c r="B15" s="5"/>
      <c r="C15" s="9">
        <f>SUM(C3:C14)</f>
        <v>1636.1799999999998</v>
      </c>
      <c r="D15" s="9">
        <f>SUM(D3:D14)</f>
        <v>1261.4000000000001</v>
      </c>
      <c r="E15" s="9">
        <f>SUM(E3:E14)</f>
        <v>2706.3745000000004</v>
      </c>
      <c r="F15" s="5">
        <f>SUM(F3:F14)</f>
        <v>224595.59999999995</v>
      </c>
      <c r="G15" s="50">
        <f>SUM(G3:G14)/12</f>
        <v>1.2049988957931503E-2</v>
      </c>
      <c r="I15" s="8" t="s">
        <v>21</v>
      </c>
      <c r="J15" s="9">
        <f>SUM(J3:J14)</f>
        <v>0</v>
      </c>
      <c r="K15" s="9">
        <f>SUM(K3:K14)</f>
        <v>0</v>
      </c>
      <c r="L15" s="9">
        <f>SUM(L3:L14)</f>
        <v>0</v>
      </c>
      <c r="M15" s="8">
        <f>SUM(M3:M14)</f>
        <v>224595.59999999995</v>
      </c>
      <c r="N15" s="8">
        <f>SUM(N3:N14)/12</f>
        <v>0</v>
      </c>
    </row>
    <row r="16" spans="2:14" ht="30" x14ac:dyDescent="0.25">
      <c r="B16" s="44"/>
      <c r="C16" s="45"/>
      <c r="D16" s="45"/>
      <c r="E16" s="45"/>
      <c r="F16" s="44"/>
      <c r="G16" s="44"/>
      <c r="I16" s="46"/>
      <c r="J16" s="45"/>
      <c r="K16" s="45"/>
      <c r="L16" s="45"/>
      <c r="M16" s="46" t="s">
        <v>245</v>
      </c>
      <c r="N16" s="52">
        <v>1.205E-2</v>
      </c>
    </row>
    <row r="17" spans="7:14" ht="60" customHeight="1" x14ac:dyDescent="0.25">
      <c r="G17" s="54"/>
      <c r="M17" s="10" t="s">
        <v>252</v>
      </c>
      <c r="N17" s="53">
        <f>N15-G15</f>
        <v>-1.2049988957931503E-2</v>
      </c>
    </row>
    <row r="19" spans="7:14" ht="32.25" customHeight="1" x14ac:dyDescent="0.25">
      <c r="K19" s="58" t="s">
        <v>253</v>
      </c>
      <c r="L19" s="59"/>
      <c r="M19" s="59"/>
      <c r="N19" s="60"/>
    </row>
    <row r="20" spans="7:14" ht="45" x14ac:dyDescent="0.25">
      <c r="K20" s="6" t="s">
        <v>18</v>
      </c>
      <c r="L20" s="6">
        <v>850</v>
      </c>
      <c r="M20" s="5" t="s">
        <v>249</v>
      </c>
      <c r="N20" s="6">
        <f>ROUND((L20*N16),2)</f>
        <v>10.24</v>
      </c>
    </row>
    <row r="21" spans="7:14" ht="60" x14ac:dyDescent="0.25">
      <c r="K21" s="6" t="s">
        <v>19</v>
      </c>
      <c r="L21" s="6">
        <v>1060.46</v>
      </c>
      <c r="M21" s="6" t="s">
        <v>250</v>
      </c>
      <c r="N21" s="6">
        <f>ROUND((L21*N16),2)</f>
        <v>12.78</v>
      </c>
    </row>
    <row r="22" spans="7:14" ht="45" x14ac:dyDescent="0.25">
      <c r="K22" s="6" t="s">
        <v>20</v>
      </c>
      <c r="L22" s="6">
        <v>1806.71</v>
      </c>
      <c r="M22" s="6" t="s">
        <v>251</v>
      </c>
      <c r="N22" s="6">
        <f>ROUND((L22*N16),2)</f>
        <v>21.77</v>
      </c>
    </row>
    <row r="23" spans="7:14" x14ac:dyDescent="0.25">
      <c r="K23" s="6"/>
      <c r="L23" s="6"/>
      <c r="M23" s="5"/>
      <c r="N23" s="5"/>
    </row>
    <row r="24" spans="7:14" ht="23.25" customHeight="1" x14ac:dyDescent="0.25">
      <c r="K24" s="58" t="s">
        <v>254</v>
      </c>
      <c r="L24" s="59"/>
      <c r="M24" s="59"/>
      <c r="N24" s="60"/>
    </row>
    <row r="25" spans="7:14" ht="45" x14ac:dyDescent="0.25">
      <c r="K25" s="6" t="s">
        <v>18</v>
      </c>
      <c r="L25" s="6"/>
      <c r="M25" s="5" t="s">
        <v>249</v>
      </c>
      <c r="N25" s="6">
        <f>ROUND((L25*N16),2)</f>
        <v>0</v>
      </c>
    </row>
    <row r="26" spans="7:14" ht="60" x14ac:dyDescent="0.25">
      <c r="K26" s="6" t="s">
        <v>19</v>
      </c>
      <c r="L26" s="6"/>
      <c r="M26" s="6" t="s">
        <v>250</v>
      </c>
      <c r="N26" s="6">
        <f>ROUND((L26*N16),2)</f>
        <v>0</v>
      </c>
    </row>
    <row r="27" spans="7:14" ht="45" x14ac:dyDescent="0.25">
      <c r="K27" s="6" t="s">
        <v>20</v>
      </c>
      <c r="L27" s="6"/>
      <c r="M27" s="6" t="s">
        <v>251</v>
      </c>
      <c r="N27" s="6">
        <f>ROUND((L27*N16),2)</f>
        <v>0</v>
      </c>
    </row>
    <row r="28" spans="7:14" x14ac:dyDescent="0.25">
      <c r="K28" s="6"/>
      <c r="L28" s="6"/>
      <c r="M28" s="5"/>
      <c r="N28" s="5"/>
    </row>
  </sheetData>
  <mergeCells count="2">
    <mergeCell ref="K19:N19"/>
    <mergeCell ref="K24:N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topLeftCell="A8" workbookViewId="0">
      <selection activeCell="N17" sqref="N17"/>
    </sheetView>
  </sheetViews>
  <sheetFormatPr defaultRowHeight="14.25" x14ac:dyDescent="0.25"/>
  <cols>
    <col min="1" max="1" width="12.7109375" style="17" bestFit="1" customWidth="1"/>
    <col min="2" max="2" width="12.28515625" style="17" customWidth="1"/>
    <col min="3" max="3" width="10.140625" style="17" customWidth="1"/>
    <col min="4" max="4" width="11.28515625" style="17" bestFit="1" customWidth="1"/>
    <col min="5" max="5" width="14" style="17" customWidth="1"/>
    <col min="6" max="6" width="11.42578125" style="17" customWidth="1"/>
    <col min="7" max="7" width="13.140625" style="17" bestFit="1" customWidth="1"/>
    <col min="8" max="8" width="12.5703125" style="17" customWidth="1"/>
    <col min="9" max="9" width="11.5703125" style="17" customWidth="1"/>
    <col min="10" max="11" width="11.28515625" style="17" bestFit="1" customWidth="1"/>
    <col min="12" max="12" width="13.140625" style="17" bestFit="1" customWidth="1"/>
    <col min="13" max="13" width="16" style="17" customWidth="1"/>
    <col min="14" max="14" width="12" style="17" bestFit="1" customWidth="1"/>
    <col min="15" max="16384" width="9.140625" style="17"/>
  </cols>
  <sheetData>
    <row r="1" spans="1:13" ht="29.25" customHeight="1" x14ac:dyDescent="0.25">
      <c r="A1" s="55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s="14" customFormat="1" ht="45" x14ac:dyDescent="0.25">
      <c r="A2" s="16"/>
      <c r="B2" s="16" t="s">
        <v>24</v>
      </c>
      <c r="C2" s="16" t="s">
        <v>29</v>
      </c>
      <c r="D2" s="16" t="s">
        <v>30</v>
      </c>
      <c r="E2" s="16" t="s">
        <v>25</v>
      </c>
      <c r="F2" s="16" t="s">
        <v>29</v>
      </c>
      <c r="G2" s="16" t="s">
        <v>30</v>
      </c>
      <c r="H2" s="16" t="s">
        <v>26</v>
      </c>
      <c r="I2" s="16" t="s">
        <v>29</v>
      </c>
      <c r="J2" s="16" t="s">
        <v>30</v>
      </c>
      <c r="K2" s="16" t="s">
        <v>32</v>
      </c>
      <c r="L2" s="16" t="s">
        <v>31</v>
      </c>
      <c r="M2" s="16"/>
    </row>
    <row r="3" spans="1:13" ht="15" x14ac:dyDescent="0.25">
      <c r="A3" s="15" t="s">
        <v>22</v>
      </c>
      <c r="B3" s="15">
        <v>94111.1</v>
      </c>
      <c r="C3" s="15"/>
      <c r="D3" s="15">
        <f>D5+D7</f>
        <v>794751.07700000005</v>
      </c>
      <c r="E3" s="15">
        <v>100703.84</v>
      </c>
      <c r="F3" s="15"/>
      <c r="G3" s="15">
        <f>G5+G7</f>
        <v>1059404.5799999998</v>
      </c>
      <c r="H3" s="15">
        <v>29981.360000000001</v>
      </c>
      <c r="I3" s="16"/>
      <c r="J3" s="15">
        <f>J5+J7</f>
        <v>482671.97000000003</v>
      </c>
      <c r="K3" s="15">
        <v>224796.3</v>
      </c>
      <c r="L3" s="15">
        <f>L5+L7</f>
        <v>2336827.6269999999</v>
      </c>
      <c r="M3" s="16" t="s">
        <v>23</v>
      </c>
    </row>
    <row r="4" spans="1:13" ht="15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45" x14ac:dyDescent="0.25">
      <c r="A5" s="15" t="s">
        <v>22</v>
      </c>
      <c r="B5" s="15">
        <f>B13</f>
        <v>47203.1</v>
      </c>
      <c r="C5" s="15">
        <v>8.17</v>
      </c>
      <c r="D5" s="15">
        <f>B5*C5</f>
        <v>385649.32699999999</v>
      </c>
      <c r="E5" s="15">
        <f>E13</f>
        <v>50582.219999999994</v>
      </c>
      <c r="F5" s="15">
        <v>10.199999999999999</v>
      </c>
      <c r="G5" s="15">
        <f>E5*F5</f>
        <v>515938.64399999991</v>
      </c>
      <c r="H5" s="15">
        <f>H13</f>
        <v>14606.68</v>
      </c>
      <c r="I5" s="16">
        <v>16.07</v>
      </c>
      <c r="J5" s="15">
        <f>H5*I5</f>
        <v>234729.34760000001</v>
      </c>
      <c r="K5" s="15">
        <v>112404.3</v>
      </c>
      <c r="L5" s="15">
        <f>D5+G5+J5</f>
        <v>1136317.3185999999</v>
      </c>
      <c r="M5" s="16" t="s">
        <v>27</v>
      </c>
    </row>
    <row r="6" spans="1:13" ht="15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45" x14ac:dyDescent="0.25">
      <c r="A7" s="15" t="s">
        <v>22</v>
      </c>
      <c r="B7" s="15">
        <f>B15</f>
        <v>47295</v>
      </c>
      <c r="C7" s="15">
        <v>8.65</v>
      </c>
      <c r="D7" s="15">
        <f>B7*C7</f>
        <v>409101.75</v>
      </c>
      <c r="E7" s="15">
        <f>E15</f>
        <v>50320.92</v>
      </c>
      <c r="F7" s="15">
        <v>10.8</v>
      </c>
      <c r="G7" s="15">
        <f>E7*F7</f>
        <v>543465.93599999999</v>
      </c>
      <c r="H7" s="15">
        <f>H15</f>
        <v>14776.08</v>
      </c>
      <c r="I7" s="18">
        <v>16.78</v>
      </c>
      <c r="J7" s="15">
        <f>H7*I7</f>
        <v>247942.62240000002</v>
      </c>
      <c r="K7" s="15">
        <v>112392</v>
      </c>
      <c r="L7" s="15">
        <f>D7+G7+J7</f>
        <v>1200510.3084</v>
      </c>
      <c r="M7" s="16" t="s">
        <v>28</v>
      </c>
    </row>
    <row r="9" spans="1:13" ht="29.25" customHeight="1" x14ac:dyDescent="0.25">
      <c r="A9" s="55" t="s">
        <v>34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s="14" customFormat="1" ht="45" x14ac:dyDescent="0.25">
      <c r="A10" s="16"/>
      <c r="B10" s="16" t="s">
        <v>24</v>
      </c>
      <c r="C10" s="16" t="s">
        <v>29</v>
      </c>
      <c r="D10" s="16" t="s">
        <v>30</v>
      </c>
      <c r="E10" s="16" t="s">
        <v>25</v>
      </c>
      <c r="F10" s="16" t="s">
        <v>29</v>
      </c>
      <c r="G10" s="16" t="s">
        <v>30</v>
      </c>
      <c r="H10" s="16" t="s">
        <v>26</v>
      </c>
      <c r="I10" s="16" t="s">
        <v>29</v>
      </c>
      <c r="J10" s="16" t="s">
        <v>30</v>
      </c>
      <c r="K10" s="16" t="s">
        <v>32</v>
      </c>
      <c r="L10" s="16" t="s">
        <v>31</v>
      </c>
      <c r="M10" s="16"/>
    </row>
    <row r="11" spans="1:13" ht="15" x14ac:dyDescent="0.25">
      <c r="A11" s="15" t="s">
        <v>22</v>
      </c>
      <c r="B11" s="15">
        <v>94111.1</v>
      </c>
      <c r="C11" s="15"/>
      <c r="D11" s="15">
        <f>D13+D15</f>
        <v>653000.25099999993</v>
      </c>
      <c r="E11" s="15">
        <v>100703.84</v>
      </c>
      <c r="F11" s="15"/>
      <c r="G11" s="15">
        <f>G13+G15</f>
        <v>869719.74179999984</v>
      </c>
      <c r="H11" s="15">
        <v>29981.360000000001</v>
      </c>
      <c r="I11" s="16"/>
      <c r="J11" s="15">
        <f>J13+J15</f>
        <v>396422.55839999998</v>
      </c>
      <c r="K11" s="15">
        <v>224796.3</v>
      </c>
      <c r="L11" s="15">
        <f>L13+L15</f>
        <v>1919142.5511999999</v>
      </c>
      <c r="M11" s="16" t="s">
        <v>23</v>
      </c>
    </row>
    <row r="12" spans="1:13" ht="1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45" x14ac:dyDescent="0.25">
      <c r="A13" s="15" t="s">
        <v>22</v>
      </c>
      <c r="B13" s="15">
        <f>'по квартирам'!B203</f>
        <v>47203.1</v>
      </c>
      <c r="C13" s="15">
        <v>6.71</v>
      </c>
      <c r="D13" s="15">
        <f>B13*C13</f>
        <v>316732.80099999998</v>
      </c>
      <c r="E13" s="15">
        <f>'по квартирам'!E203</f>
        <v>50582.219999999994</v>
      </c>
      <c r="F13" s="15">
        <v>8.3699999999999992</v>
      </c>
      <c r="G13" s="15">
        <f>E13*F13</f>
        <v>423373.18139999988</v>
      </c>
      <c r="H13" s="15">
        <f>'по квартирам'!H203</f>
        <v>14606.68</v>
      </c>
      <c r="I13" s="16">
        <v>13.2</v>
      </c>
      <c r="J13" s="15">
        <f>H13*I13</f>
        <v>192808.17600000001</v>
      </c>
      <c r="K13" s="15">
        <v>112404.3</v>
      </c>
      <c r="L13" s="15">
        <f>D13+G13+J13</f>
        <v>932914.15839999984</v>
      </c>
      <c r="M13" s="16" t="s">
        <v>27</v>
      </c>
    </row>
    <row r="14" spans="1:13" ht="15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45" x14ac:dyDescent="0.25">
      <c r="A15" s="15" t="s">
        <v>22</v>
      </c>
      <c r="B15" s="15">
        <f>'по квартирам'!K203</f>
        <v>47295</v>
      </c>
      <c r="C15" s="15">
        <v>7.11</v>
      </c>
      <c r="D15" s="15">
        <f>B15*C15</f>
        <v>336267.45</v>
      </c>
      <c r="E15" s="15">
        <f>'по квартирам'!N203</f>
        <v>50320.92</v>
      </c>
      <c r="F15" s="15">
        <v>8.8699999999999992</v>
      </c>
      <c r="G15" s="15">
        <f>E15*F15</f>
        <v>446346.56039999996</v>
      </c>
      <c r="H15" s="15">
        <f>'по квартирам'!Q203</f>
        <v>14776.08</v>
      </c>
      <c r="I15" s="18">
        <v>13.78</v>
      </c>
      <c r="J15" s="15">
        <f>H15*I15</f>
        <v>203614.3824</v>
      </c>
      <c r="K15" s="15">
        <v>112392</v>
      </c>
      <c r="L15" s="15">
        <f>D15+G15+J15</f>
        <v>986228.39280000003</v>
      </c>
      <c r="M15" s="16" t="s">
        <v>28</v>
      </c>
    </row>
    <row r="17" spans="1:13" ht="29.25" customHeight="1" x14ac:dyDescent="0.25">
      <c r="A17" s="55" t="s">
        <v>242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18" spans="1:13" s="14" customFormat="1" ht="45" x14ac:dyDescent="0.25">
      <c r="A18" s="16"/>
      <c r="B18" s="16" t="s">
        <v>24</v>
      </c>
      <c r="C18" s="16" t="s">
        <v>29</v>
      </c>
      <c r="D18" s="16" t="s">
        <v>30</v>
      </c>
      <c r="E18" s="16" t="s">
        <v>25</v>
      </c>
      <c r="F18" s="16" t="s">
        <v>29</v>
      </c>
      <c r="G18" s="16" t="s">
        <v>30</v>
      </c>
      <c r="H18" s="16" t="s">
        <v>26</v>
      </c>
      <c r="I18" s="16" t="s">
        <v>29</v>
      </c>
      <c r="J18" s="16" t="s">
        <v>30</v>
      </c>
      <c r="K18" s="16" t="s">
        <v>32</v>
      </c>
      <c r="L18" s="16" t="s">
        <v>31</v>
      </c>
      <c r="M18" s="16"/>
    </row>
    <row r="19" spans="1:13" ht="15" x14ac:dyDescent="0.25">
      <c r="A19" s="15" t="s">
        <v>22</v>
      </c>
      <c r="B19" s="15">
        <v>94111.1</v>
      </c>
      <c r="C19" s="15"/>
      <c r="D19" s="15">
        <f>D21+D23</f>
        <v>141750.826</v>
      </c>
      <c r="E19" s="15">
        <v>100703.84</v>
      </c>
      <c r="F19" s="15"/>
      <c r="G19" s="15">
        <f>G21+G23</f>
        <v>189684.83820000006</v>
      </c>
      <c r="H19" s="15">
        <v>29981.360000000001</v>
      </c>
      <c r="I19" s="16"/>
      <c r="J19" s="15">
        <f>J21+J23</f>
        <v>86249.41160000005</v>
      </c>
      <c r="K19" s="15">
        <v>224796.3</v>
      </c>
      <c r="L19" s="15">
        <f>L21+L23</f>
        <v>417685.07580000011</v>
      </c>
      <c r="M19" s="16" t="s">
        <v>23</v>
      </c>
    </row>
    <row r="20" spans="1:13" ht="15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ht="45" x14ac:dyDescent="0.25">
      <c r="A21" s="15" t="s">
        <v>22</v>
      </c>
      <c r="B21" s="15">
        <f>B13</f>
        <v>47203.1</v>
      </c>
      <c r="C21" s="15">
        <f>C5-C13</f>
        <v>1.46</v>
      </c>
      <c r="D21" s="15">
        <f>B21*C21</f>
        <v>68916.525999999998</v>
      </c>
      <c r="E21" s="15">
        <f>E13</f>
        <v>50582.219999999994</v>
      </c>
      <c r="F21" s="15">
        <f>F5-F13</f>
        <v>1.83</v>
      </c>
      <c r="G21" s="15">
        <f>E21*F21</f>
        <v>92565.462599999999</v>
      </c>
      <c r="H21" s="15">
        <f>H13</f>
        <v>14606.68</v>
      </c>
      <c r="I21" s="15">
        <f>I5-I13</f>
        <v>2.870000000000001</v>
      </c>
      <c r="J21" s="15">
        <f>H21*I21</f>
        <v>41921.171600000016</v>
      </c>
      <c r="K21" s="15">
        <v>112404.3</v>
      </c>
      <c r="L21" s="15">
        <f>D21+G21+J21</f>
        <v>203403.16019999998</v>
      </c>
      <c r="M21" s="16" t="s">
        <v>27</v>
      </c>
    </row>
    <row r="22" spans="1:13" ht="1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45" x14ac:dyDescent="0.25">
      <c r="A23" s="15" t="s">
        <v>22</v>
      </c>
      <c r="B23" s="15">
        <f>B15</f>
        <v>47295</v>
      </c>
      <c r="C23" s="15">
        <f>C7-C15</f>
        <v>1.54</v>
      </c>
      <c r="D23" s="15">
        <f>B23*C23</f>
        <v>72834.3</v>
      </c>
      <c r="E23" s="15">
        <f>E15</f>
        <v>50320.92</v>
      </c>
      <c r="F23" s="15">
        <f>F7-F15</f>
        <v>1.9300000000000015</v>
      </c>
      <c r="G23" s="15">
        <f>E23*F23</f>
        <v>97119.375600000072</v>
      </c>
      <c r="H23" s="15">
        <f>H15</f>
        <v>14776.08</v>
      </c>
      <c r="I23" s="15">
        <f>I7-I15</f>
        <v>3.0000000000000018</v>
      </c>
      <c r="J23" s="15">
        <f>H23*I23</f>
        <v>44328.240000000027</v>
      </c>
      <c r="K23" s="15">
        <v>112392</v>
      </c>
      <c r="L23" s="15">
        <f>D23+G23+J23</f>
        <v>214281.91560000009</v>
      </c>
      <c r="M23" s="16" t="s">
        <v>28</v>
      </c>
    </row>
  </sheetData>
  <mergeCells count="3">
    <mergeCell ref="A1:M1"/>
    <mergeCell ref="A9:M9"/>
    <mergeCell ref="A17:M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464"/>
  <sheetViews>
    <sheetView topLeftCell="AI188" workbookViewId="0">
      <selection activeCell="AO207" sqref="AO207:AO208"/>
    </sheetView>
  </sheetViews>
  <sheetFormatPr defaultRowHeight="15" x14ac:dyDescent="0.25"/>
  <cols>
    <col min="1" max="1" width="20.85546875" customWidth="1"/>
    <col min="2" max="3" width="9.140625" style="13"/>
    <col min="4" max="4" width="10" style="13" bestFit="1" customWidth="1"/>
    <col min="5" max="6" width="9.140625" style="13"/>
    <col min="7" max="7" width="10" style="13" bestFit="1" customWidth="1"/>
    <col min="8" max="9" width="9.140625" style="13"/>
    <col min="10" max="10" width="10" style="13" bestFit="1" customWidth="1"/>
    <col min="11" max="11" width="11.140625" style="13" bestFit="1" customWidth="1"/>
    <col min="12" max="12" width="9.140625" style="13"/>
    <col min="13" max="13" width="10" style="13" bestFit="1" customWidth="1"/>
    <col min="14" max="15" width="9.140625" style="13"/>
    <col min="16" max="16" width="10" style="13" bestFit="1" customWidth="1"/>
    <col min="17" max="18" width="9.140625" style="13"/>
    <col min="19" max="19" width="10" style="13" bestFit="1" customWidth="1"/>
    <col min="20" max="20" width="11.42578125" style="38" bestFit="1" customWidth="1"/>
    <col min="21" max="21" width="0" hidden="1" customWidth="1"/>
    <col min="22" max="22" width="22.85546875" hidden="1" customWidth="1"/>
    <col min="23" max="23" width="11.7109375" hidden="1" customWidth="1"/>
    <col min="24" max="24" width="10.7109375" hidden="1" customWidth="1"/>
    <col min="25" max="25" width="11.42578125" hidden="1" customWidth="1"/>
    <col min="26" max="26" width="9.140625" hidden="1" customWidth="1"/>
    <col min="27" max="28" width="0" hidden="1" customWidth="1"/>
    <col min="30" max="30" width="20.85546875" customWidth="1"/>
    <col min="31" max="32" width="9.140625" style="13"/>
    <col min="33" max="33" width="10" style="13" bestFit="1" customWidth="1"/>
    <col min="34" max="35" width="9.140625" style="13"/>
    <col min="36" max="36" width="10" style="13" bestFit="1" customWidth="1"/>
    <col min="37" max="38" width="9.140625" style="13"/>
    <col min="39" max="39" width="10" style="13" bestFit="1" customWidth="1"/>
    <col min="40" max="40" width="11.140625" style="13" bestFit="1" customWidth="1"/>
    <col min="41" max="41" width="9.140625" style="13"/>
    <col min="42" max="42" width="10" style="13" bestFit="1" customWidth="1"/>
    <col min="43" max="44" width="9.140625" style="13"/>
    <col min="45" max="45" width="10" style="13" bestFit="1" customWidth="1"/>
    <col min="46" max="47" width="9.140625" style="13"/>
    <col min="48" max="48" width="10" style="13" bestFit="1" customWidth="1"/>
    <col min="49" max="49" width="11.42578125" style="38" bestFit="1" customWidth="1"/>
    <col min="51" max="51" width="22.7109375" customWidth="1"/>
  </cols>
  <sheetData>
    <row r="1" spans="1:51" s="42" customFormat="1" ht="18.75" x14ac:dyDescent="0.3">
      <c r="B1" s="57" t="s">
        <v>34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AE1" s="57" t="s">
        <v>243</v>
      </c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</row>
    <row r="2" spans="1:51" s="38" customFormat="1" x14ac:dyDescent="0.25">
      <c r="B2" s="56" t="s">
        <v>238</v>
      </c>
      <c r="C2" s="56"/>
      <c r="D2" s="56"/>
      <c r="E2" s="56"/>
      <c r="F2" s="56"/>
      <c r="G2" s="56"/>
      <c r="H2" s="56"/>
      <c r="I2" s="56"/>
      <c r="J2" s="56"/>
      <c r="K2" s="56" t="s">
        <v>239</v>
      </c>
      <c r="L2" s="56"/>
      <c r="M2" s="56"/>
      <c r="N2" s="56"/>
      <c r="O2" s="56"/>
      <c r="P2" s="56"/>
      <c r="Q2" s="56"/>
      <c r="R2" s="56"/>
      <c r="S2" s="56"/>
      <c r="AE2" s="56" t="s">
        <v>238</v>
      </c>
      <c r="AF2" s="56"/>
      <c r="AG2" s="56"/>
      <c r="AH2" s="56"/>
      <c r="AI2" s="56"/>
      <c r="AJ2" s="56"/>
      <c r="AK2" s="56"/>
      <c r="AL2" s="56"/>
      <c r="AM2" s="56"/>
      <c r="AN2" s="56" t="s">
        <v>239</v>
      </c>
      <c r="AO2" s="56"/>
      <c r="AP2" s="56"/>
      <c r="AQ2" s="56"/>
      <c r="AR2" s="56"/>
      <c r="AS2" s="56"/>
      <c r="AT2" s="56"/>
      <c r="AU2" s="56"/>
      <c r="AV2" s="56"/>
    </row>
    <row r="3" spans="1:51" s="31" customFormat="1" ht="51" x14ac:dyDescent="0.25">
      <c r="A3" s="29" t="s">
        <v>35</v>
      </c>
      <c r="B3" s="30" t="s">
        <v>36</v>
      </c>
      <c r="C3" s="16" t="s">
        <v>29</v>
      </c>
      <c r="D3" s="16" t="s">
        <v>30</v>
      </c>
      <c r="E3" s="30" t="s">
        <v>37</v>
      </c>
      <c r="F3" s="16" t="s">
        <v>29</v>
      </c>
      <c r="G3" s="16" t="s">
        <v>30</v>
      </c>
      <c r="H3" s="30" t="s">
        <v>38</v>
      </c>
      <c r="I3" s="16" t="s">
        <v>29</v>
      </c>
      <c r="J3" s="16" t="s">
        <v>30</v>
      </c>
      <c r="K3" s="30" t="s">
        <v>36</v>
      </c>
      <c r="L3" s="16" t="s">
        <v>29</v>
      </c>
      <c r="M3" s="16" t="s">
        <v>30</v>
      </c>
      <c r="N3" s="30" t="s">
        <v>37</v>
      </c>
      <c r="O3" s="16" t="s">
        <v>29</v>
      </c>
      <c r="P3" s="16" t="s">
        <v>30</v>
      </c>
      <c r="Q3" s="30" t="s">
        <v>38</v>
      </c>
      <c r="R3" s="16" t="s">
        <v>29</v>
      </c>
      <c r="S3" s="16" t="s">
        <v>30</v>
      </c>
      <c r="T3" s="39" t="s">
        <v>21</v>
      </c>
      <c r="V3" s="19" t="s">
        <v>35</v>
      </c>
      <c r="W3" s="19" t="s">
        <v>240</v>
      </c>
      <c r="X3" s="19" t="s">
        <v>241</v>
      </c>
      <c r="AD3" s="29" t="s">
        <v>35</v>
      </c>
      <c r="AE3" s="30" t="s">
        <v>36</v>
      </c>
      <c r="AF3" s="16" t="s">
        <v>29</v>
      </c>
      <c r="AG3" s="16" t="s">
        <v>30</v>
      </c>
      <c r="AH3" s="30" t="s">
        <v>37</v>
      </c>
      <c r="AI3" s="16" t="s">
        <v>29</v>
      </c>
      <c r="AJ3" s="16" t="s">
        <v>30</v>
      </c>
      <c r="AK3" s="30" t="s">
        <v>38</v>
      </c>
      <c r="AL3" s="16" t="s">
        <v>29</v>
      </c>
      <c r="AM3" s="16" t="s">
        <v>30</v>
      </c>
      <c r="AN3" s="30" t="s">
        <v>36</v>
      </c>
      <c r="AO3" s="16" t="s">
        <v>29</v>
      </c>
      <c r="AP3" s="16" t="s">
        <v>30</v>
      </c>
      <c r="AQ3" s="30" t="s">
        <v>37</v>
      </c>
      <c r="AR3" s="16" t="s">
        <v>29</v>
      </c>
      <c r="AS3" s="16" t="s">
        <v>30</v>
      </c>
      <c r="AT3" s="30" t="s">
        <v>38</v>
      </c>
      <c r="AU3" s="16" t="s">
        <v>29</v>
      </c>
      <c r="AV3" s="16" t="s">
        <v>30</v>
      </c>
      <c r="AW3" s="39" t="s">
        <v>21</v>
      </c>
      <c r="AY3" s="43" t="s">
        <v>244</v>
      </c>
    </row>
    <row r="4" spans="1:51" x14ac:dyDescent="0.25">
      <c r="A4" s="25" t="s">
        <v>39</v>
      </c>
      <c r="B4" s="26">
        <v>198</v>
      </c>
      <c r="C4" s="26">
        <v>6.71</v>
      </c>
      <c r="D4" s="26">
        <f>B4*C4</f>
        <v>1328.58</v>
      </c>
      <c r="E4" s="26">
        <v>243.6</v>
      </c>
      <c r="F4" s="26">
        <v>8.3699999999999992</v>
      </c>
      <c r="G4" s="26">
        <f>E4*F4</f>
        <v>2038.9319999999998</v>
      </c>
      <c r="H4" s="26"/>
      <c r="I4" s="26">
        <v>13.2</v>
      </c>
      <c r="J4" s="26">
        <f>H4*I4</f>
        <v>0</v>
      </c>
      <c r="K4" s="32">
        <v>198</v>
      </c>
      <c r="L4" s="26">
        <v>7.11</v>
      </c>
      <c r="M4" s="26">
        <f>K4*L4</f>
        <v>1407.78</v>
      </c>
      <c r="N4" s="33">
        <v>243.6</v>
      </c>
      <c r="O4" s="26">
        <v>8.8699999999999992</v>
      </c>
      <c r="P4" s="26">
        <f>N4*O4</f>
        <v>2160.732</v>
      </c>
      <c r="Q4" s="34"/>
      <c r="R4" s="26">
        <v>13.78</v>
      </c>
      <c r="S4" s="26">
        <f>Q4*R4</f>
        <v>0</v>
      </c>
      <c r="T4" s="40">
        <f>D4+G4+J4+M4+P4+S4</f>
        <v>6936.0239999999994</v>
      </c>
      <c r="V4" s="20" t="s">
        <v>39</v>
      </c>
      <c r="W4" s="37">
        <v>5727.01</v>
      </c>
      <c r="X4" s="37">
        <v>-1311.27</v>
      </c>
      <c r="Y4" s="11">
        <f>W4-X4</f>
        <v>7038.2800000000007</v>
      </c>
      <c r="Z4" s="11">
        <f>Y4-T4</f>
        <v>102.25600000000122</v>
      </c>
      <c r="AA4" s="41">
        <f>B4+E4+H4-K4-N4-Q4</f>
        <v>2.8421709430404007E-14</v>
      </c>
      <c r="AD4" s="25" t="s">
        <v>39</v>
      </c>
      <c r="AE4" s="26">
        <v>198</v>
      </c>
      <c r="AF4" s="26">
        <v>8.17</v>
      </c>
      <c r="AG4" s="26">
        <f>AE4*AF4</f>
        <v>1617.66</v>
      </c>
      <c r="AH4" s="26">
        <v>243.6</v>
      </c>
      <c r="AI4" s="26">
        <v>10.199999999999999</v>
      </c>
      <c r="AJ4" s="26">
        <f>AH4*AI4</f>
        <v>2484.7199999999998</v>
      </c>
      <c r="AK4" s="26"/>
      <c r="AL4" s="26">
        <v>16.07</v>
      </c>
      <c r="AM4" s="26">
        <f>AK4*AL4</f>
        <v>0</v>
      </c>
      <c r="AN4" s="32">
        <v>198</v>
      </c>
      <c r="AO4" s="26">
        <v>8.65</v>
      </c>
      <c r="AP4" s="26">
        <f>AN4*AO4</f>
        <v>1712.7</v>
      </c>
      <c r="AQ4" s="33">
        <v>243.6</v>
      </c>
      <c r="AR4" s="26">
        <v>10.8</v>
      </c>
      <c r="AS4" s="26">
        <f>AQ4*AR4</f>
        <v>2630.88</v>
      </c>
      <c r="AT4" s="34"/>
      <c r="AU4" s="26">
        <v>16.78</v>
      </c>
      <c r="AV4" s="26">
        <f>AT4*AU4</f>
        <v>0</v>
      </c>
      <c r="AW4" s="40">
        <f>AG4+AJ4+AM4+AP4+AS4+AV4</f>
        <v>8445.9599999999991</v>
      </c>
      <c r="AY4" s="12">
        <f>AW4-T4</f>
        <v>1509.9359999999997</v>
      </c>
    </row>
    <row r="5" spans="1:51" x14ac:dyDescent="0.25">
      <c r="A5" s="25" t="s">
        <v>40</v>
      </c>
      <c r="B5" s="26"/>
      <c r="C5" s="26">
        <v>6.71</v>
      </c>
      <c r="D5" s="26">
        <f t="shared" ref="D5:D68" si="0">B5*C5</f>
        <v>0</v>
      </c>
      <c r="E5" s="26"/>
      <c r="F5" s="26">
        <v>8.3699999999999992</v>
      </c>
      <c r="G5" s="26">
        <f t="shared" ref="G5:G68" si="1">E5*F5</f>
        <v>0</v>
      </c>
      <c r="H5" s="26">
        <v>325.8</v>
      </c>
      <c r="I5" s="26">
        <v>13.2</v>
      </c>
      <c r="J5" s="26">
        <f t="shared" ref="J5:J68" si="2">H5*I5</f>
        <v>4300.5599999999995</v>
      </c>
      <c r="K5" s="34"/>
      <c r="L5" s="26">
        <v>7.11</v>
      </c>
      <c r="M5" s="26">
        <f t="shared" ref="M5:M68" si="3">K5*L5</f>
        <v>0</v>
      </c>
      <c r="N5" s="34"/>
      <c r="O5" s="26">
        <v>8.8699999999999992</v>
      </c>
      <c r="P5" s="26">
        <f t="shared" ref="P5:P68" si="4">N5*O5</f>
        <v>0</v>
      </c>
      <c r="Q5" s="33">
        <v>325.8</v>
      </c>
      <c r="R5" s="26">
        <v>13.78</v>
      </c>
      <c r="S5" s="26">
        <f t="shared" ref="S5:S68" si="5">Q5*R5</f>
        <v>4489.5240000000003</v>
      </c>
      <c r="T5" s="40">
        <f t="shared" ref="T5:T68" si="6">D5+G5+J5+M5+P5+S5</f>
        <v>8790.0839999999989</v>
      </c>
      <c r="V5" s="20" t="s">
        <v>40</v>
      </c>
      <c r="W5" s="37">
        <v>7593.79</v>
      </c>
      <c r="X5" s="37">
        <v>-1327.53</v>
      </c>
      <c r="Y5" s="11">
        <f t="shared" ref="Y5:Y68" si="7">W5-X5</f>
        <v>8921.32</v>
      </c>
      <c r="Z5" s="11">
        <f t="shared" ref="Z5:Z68" si="8">Y5-T5</f>
        <v>131.23600000000079</v>
      </c>
      <c r="AA5" s="41">
        <f t="shared" ref="AA5:AA68" si="9">B5+E5+H5-K5-N5-Q5</f>
        <v>0</v>
      </c>
      <c r="AD5" s="25" t="s">
        <v>40</v>
      </c>
      <c r="AE5" s="26"/>
      <c r="AF5" s="26">
        <v>8.17</v>
      </c>
      <c r="AG5" s="26">
        <f t="shared" ref="AG5:AG68" si="10">AE5*AF5</f>
        <v>0</v>
      </c>
      <c r="AH5" s="26"/>
      <c r="AI5" s="26">
        <v>10.199999999999999</v>
      </c>
      <c r="AJ5" s="26">
        <f t="shared" ref="AJ5:AJ68" si="11">AH5*AI5</f>
        <v>0</v>
      </c>
      <c r="AK5" s="26">
        <v>325.8</v>
      </c>
      <c r="AL5" s="26">
        <v>16.07</v>
      </c>
      <c r="AM5" s="26">
        <f t="shared" ref="AM5:AM68" si="12">AK5*AL5</f>
        <v>5235.6060000000007</v>
      </c>
      <c r="AN5" s="34"/>
      <c r="AO5" s="26">
        <v>8.65</v>
      </c>
      <c r="AP5" s="26">
        <f t="shared" ref="AP5:AP68" si="13">AN5*AO5</f>
        <v>0</v>
      </c>
      <c r="AQ5" s="34"/>
      <c r="AR5" s="26">
        <v>10.8</v>
      </c>
      <c r="AS5" s="26">
        <f t="shared" ref="AS5:AS68" si="14">AQ5*AR5</f>
        <v>0</v>
      </c>
      <c r="AT5" s="33">
        <v>325.8</v>
      </c>
      <c r="AU5" s="26">
        <v>16.78</v>
      </c>
      <c r="AV5" s="26">
        <f t="shared" ref="AV5:AV68" si="15">AT5*AU5</f>
        <v>5466.9240000000009</v>
      </c>
      <c r="AW5" s="40">
        <f t="shared" ref="AW5:AW68" si="16">AG5+AJ5+AM5+AP5+AS5+AV5</f>
        <v>10702.530000000002</v>
      </c>
      <c r="AY5" s="12">
        <f t="shared" ref="AY5:AY68" si="17">AW5-T5</f>
        <v>1912.4460000000036</v>
      </c>
    </row>
    <row r="6" spans="1:51" x14ac:dyDescent="0.25">
      <c r="A6" s="25" t="s">
        <v>41</v>
      </c>
      <c r="B6" s="26">
        <v>252</v>
      </c>
      <c r="C6" s="26">
        <v>6.71</v>
      </c>
      <c r="D6" s="26">
        <f t="shared" si="0"/>
        <v>1690.92</v>
      </c>
      <c r="E6" s="26">
        <v>563.4</v>
      </c>
      <c r="F6" s="26">
        <v>8.3699999999999992</v>
      </c>
      <c r="G6" s="26">
        <f t="shared" si="1"/>
        <v>4715.6579999999994</v>
      </c>
      <c r="H6" s="26"/>
      <c r="I6" s="26">
        <v>13.2</v>
      </c>
      <c r="J6" s="26">
        <f t="shared" si="2"/>
        <v>0</v>
      </c>
      <c r="K6" s="32">
        <v>252</v>
      </c>
      <c r="L6" s="26">
        <v>7.11</v>
      </c>
      <c r="M6" s="26">
        <f t="shared" si="3"/>
        <v>1791.72</v>
      </c>
      <c r="N6" s="33">
        <v>563.4</v>
      </c>
      <c r="O6" s="26">
        <v>8.8699999999999992</v>
      </c>
      <c r="P6" s="26">
        <f t="shared" si="4"/>
        <v>4997.3579999999993</v>
      </c>
      <c r="Q6" s="34"/>
      <c r="R6" s="26">
        <v>13.78</v>
      </c>
      <c r="S6" s="26">
        <f t="shared" si="5"/>
        <v>0</v>
      </c>
      <c r="T6" s="40">
        <f t="shared" si="6"/>
        <v>13195.655999999999</v>
      </c>
      <c r="V6" s="20" t="s">
        <v>41</v>
      </c>
      <c r="W6" s="37">
        <v>10895.83</v>
      </c>
      <c r="X6" s="37">
        <v>-2494.67</v>
      </c>
      <c r="Y6" s="11">
        <f t="shared" si="7"/>
        <v>13390.5</v>
      </c>
      <c r="Z6" s="11">
        <f t="shared" si="8"/>
        <v>194.84400000000096</v>
      </c>
      <c r="AA6" s="41">
        <f t="shared" si="9"/>
        <v>0</v>
      </c>
      <c r="AD6" s="25" t="s">
        <v>41</v>
      </c>
      <c r="AE6" s="26">
        <v>252</v>
      </c>
      <c r="AF6" s="26">
        <v>8.17</v>
      </c>
      <c r="AG6" s="26">
        <f t="shared" si="10"/>
        <v>2058.84</v>
      </c>
      <c r="AH6" s="26">
        <v>563.4</v>
      </c>
      <c r="AI6" s="26">
        <v>10.199999999999999</v>
      </c>
      <c r="AJ6" s="26">
        <f t="shared" si="11"/>
        <v>5746.6799999999994</v>
      </c>
      <c r="AK6" s="26"/>
      <c r="AL6" s="26">
        <v>16.07</v>
      </c>
      <c r="AM6" s="26">
        <f t="shared" si="12"/>
        <v>0</v>
      </c>
      <c r="AN6" s="32">
        <v>252</v>
      </c>
      <c r="AO6" s="26">
        <v>8.65</v>
      </c>
      <c r="AP6" s="26">
        <f t="shared" si="13"/>
        <v>2179.8000000000002</v>
      </c>
      <c r="AQ6" s="33">
        <v>563.4</v>
      </c>
      <c r="AR6" s="26">
        <v>10.8</v>
      </c>
      <c r="AS6" s="26">
        <f t="shared" si="14"/>
        <v>6084.72</v>
      </c>
      <c r="AT6" s="34"/>
      <c r="AU6" s="26">
        <v>16.78</v>
      </c>
      <c r="AV6" s="26">
        <f t="shared" si="15"/>
        <v>0</v>
      </c>
      <c r="AW6" s="40">
        <f t="shared" si="16"/>
        <v>16070.04</v>
      </c>
      <c r="AY6" s="12">
        <f t="shared" si="17"/>
        <v>2874.3840000000018</v>
      </c>
    </row>
    <row r="7" spans="1:51" x14ac:dyDescent="0.25">
      <c r="A7" s="25" t="s">
        <v>42</v>
      </c>
      <c r="B7" s="26">
        <v>198</v>
      </c>
      <c r="C7" s="26">
        <v>6.71</v>
      </c>
      <c r="D7" s="26">
        <f t="shared" si="0"/>
        <v>1328.58</v>
      </c>
      <c r="E7" s="26">
        <v>254.4</v>
      </c>
      <c r="F7" s="26">
        <v>8.3699999999999992</v>
      </c>
      <c r="G7" s="26">
        <f t="shared" si="1"/>
        <v>2129.328</v>
      </c>
      <c r="H7" s="26"/>
      <c r="I7" s="26">
        <v>13.2</v>
      </c>
      <c r="J7" s="26">
        <f t="shared" si="2"/>
        <v>0</v>
      </c>
      <c r="K7" s="32">
        <v>198</v>
      </c>
      <c r="L7" s="26">
        <v>7.11</v>
      </c>
      <c r="M7" s="26">
        <f t="shared" si="3"/>
        <v>1407.78</v>
      </c>
      <c r="N7" s="33">
        <v>254.4</v>
      </c>
      <c r="O7" s="26">
        <v>8.8699999999999992</v>
      </c>
      <c r="P7" s="26">
        <f t="shared" si="4"/>
        <v>2256.5279999999998</v>
      </c>
      <c r="Q7" s="34"/>
      <c r="R7" s="26">
        <v>13.78</v>
      </c>
      <c r="S7" s="26">
        <f t="shared" si="5"/>
        <v>0</v>
      </c>
      <c r="T7" s="40">
        <f t="shared" si="6"/>
        <v>7122.2160000000003</v>
      </c>
      <c r="V7" s="20" t="s">
        <v>42</v>
      </c>
      <c r="W7" s="37">
        <v>5911.28</v>
      </c>
      <c r="X7" s="37">
        <v>-1315.96</v>
      </c>
      <c r="Y7" s="11">
        <f t="shared" si="7"/>
        <v>7227.24</v>
      </c>
      <c r="Z7" s="11">
        <f t="shared" si="8"/>
        <v>105.02399999999943</v>
      </c>
      <c r="AA7" s="41">
        <f t="shared" si="9"/>
        <v>-2.8421709430404007E-14</v>
      </c>
      <c r="AD7" s="25" t="s">
        <v>42</v>
      </c>
      <c r="AE7" s="26">
        <v>198</v>
      </c>
      <c r="AF7" s="26">
        <v>8.17</v>
      </c>
      <c r="AG7" s="26">
        <f t="shared" si="10"/>
        <v>1617.66</v>
      </c>
      <c r="AH7" s="26">
        <v>254.4</v>
      </c>
      <c r="AI7" s="26">
        <v>10.199999999999999</v>
      </c>
      <c r="AJ7" s="26">
        <f t="shared" si="11"/>
        <v>2594.8799999999997</v>
      </c>
      <c r="AK7" s="26"/>
      <c r="AL7" s="26">
        <v>16.07</v>
      </c>
      <c r="AM7" s="26">
        <f t="shared" si="12"/>
        <v>0</v>
      </c>
      <c r="AN7" s="32">
        <v>198</v>
      </c>
      <c r="AO7" s="26">
        <v>8.65</v>
      </c>
      <c r="AP7" s="26">
        <f t="shared" si="13"/>
        <v>1712.7</v>
      </c>
      <c r="AQ7" s="33">
        <v>254.4</v>
      </c>
      <c r="AR7" s="26">
        <v>10.8</v>
      </c>
      <c r="AS7" s="26">
        <f t="shared" si="14"/>
        <v>2747.5200000000004</v>
      </c>
      <c r="AT7" s="34"/>
      <c r="AU7" s="26">
        <v>16.78</v>
      </c>
      <c r="AV7" s="26">
        <f t="shared" si="15"/>
        <v>0</v>
      </c>
      <c r="AW7" s="40">
        <f t="shared" si="16"/>
        <v>8672.76</v>
      </c>
      <c r="AY7" s="12">
        <f t="shared" si="17"/>
        <v>1550.5439999999999</v>
      </c>
    </row>
    <row r="8" spans="1:51" x14ac:dyDescent="0.25">
      <c r="A8" s="25" t="s">
        <v>43</v>
      </c>
      <c r="B8" s="26"/>
      <c r="C8" s="26">
        <v>6.71</v>
      </c>
      <c r="D8" s="26">
        <f t="shared" si="0"/>
        <v>0</v>
      </c>
      <c r="E8" s="26"/>
      <c r="F8" s="26">
        <v>8.3699999999999992</v>
      </c>
      <c r="G8" s="26">
        <f t="shared" si="1"/>
        <v>0</v>
      </c>
      <c r="H8" s="26">
        <v>310.8</v>
      </c>
      <c r="I8" s="26">
        <v>13.2</v>
      </c>
      <c r="J8" s="26">
        <f t="shared" si="2"/>
        <v>4102.5599999999995</v>
      </c>
      <c r="K8" s="34"/>
      <c r="L8" s="26">
        <v>7.11</v>
      </c>
      <c r="M8" s="26">
        <f t="shared" si="3"/>
        <v>0</v>
      </c>
      <c r="N8" s="34"/>
      <c r="O8" s="26">
        <v>8.8699999999999992</v>
      </c>
      <c r="P8" s="26">
        <f t="shared" si="4"/>
        <v>0</v>
      </c>
      <c r="Q8" s="33">
        <v>310.8</v>
      </c>
      <c r="R8" s="26">
        <v>13.78</v>
      </c>
      <c r="S8" s="26">
        <f t="shared" si="5"/>
        <v>4282.8239999999996</v>
      </c>
      <c r="T8" s="40">
        <f t="shared" si="6"/>
        <v>8385.3839999999982</v>
      </c>
      <c r="V8" s="20" t="s">
        <v>43</v>
      </c>
      <c r="W8" s="37">
        <v>6900.72</v>
      </c>
      <c r="X8" s="37">
        <v>-1609.87</v>
      </c>
      <c r="Y8" s="11">
        <f t="shared" si="7"/>
        <v>8510.59</v>
      </c>
      <c r="Z8" s="11">
        <f t="shared" si="8"/>
        <v>125.20600000000195</v>
      </c>
      <c r="AA8" s="41">
        <f t="shared" si="9"/>
        <v>0</v>
      </c>
      <c r="AD8" s="25" t="s">
        <v>43</v>
      </c>
      <c r="AE8" s="26"/>
      <c r="AF8" s="26">
        <v>8.17</v>
      </c>
      <c r="AG8" s="26">
        <f t="shared" si="10"/>
        <v>0</v>
      </c>
      <c r="AH8" s="26"/>
      <c r="AI8" s="26">
        <v>10.199999999999999</v>
      </c>
      <c r="AJ8" s="26">
        <f t="shared" si="11"/>
        <v>0</v>
      </c>
      <c r="AK8" s="26">
        <v>310.8</v>
      </c>
      <c r="AL8" s="26">
        <v>16.07</v>
      </c>
      <c r="AM8" s="26">
        <f t="shared" si="12"/>
        <v>4994.5560000000005</v>
      </c>
      <c r="AN8" s="34"/>
      <c r="AO8" s="26">
        <v>8.65</v>
      </c>
      <c r="AP8" s="26">
        <f t="shared" si="13"/>
        <v>0</v>
      </c>
      <c r="AQ8" s="34"/>
      <c r="AR8" s="26">
        <v>10.8</v>
      </c>
      <c r="AS8" s="26">
        <f t="shared" si="14"/>
        <v>0</v>
      </c>
      <c r="AT8" s="33">
        <v>310.8</v>
      </c>
      <c r="AU8" s="26">
        <v>16.78</v>
      </c>
      <c r="AV8" s="26">
        <f t="shared" si="15"/>
        <v>5215.2240000000002</v>
      </c>
      <c r="AW8" s="40">
        <f t="shared" si="16"/>
        <v>10209.780000000001</v>
      </c>
      <c r="AY8" s="12">
        <f t="shared" si="17"/>
        <v>1824.3960000000025</v>
      </c>
    </row>
    <row r="9" spans="1:51" x14ac:dyDescent="0.25">
      <c r="A9" s="25" t="s">
        <v>44</v>
      </c>
      <c r="B9" s="26"/>
      <c r="C9" s="26">
        <v>6.71</v>
      </c>
      <c r="D9" s="26">
        <f t="shared" si="0"/>
        <v>0</v>
      </c>
      <c r="E9" s="26"/>
      <c r="F9" s="26">
        <v>8.3699999999999992</v>
      </c>
      <c r="G9" s="26">
        <f t="shared" si="1"/>
        <v>0</v>
      </c>
      <c r="H9" s="26">
        <f>131.4*6</f>
        <v>788.40000000000009</v>
      </c>
      <c r="I9" s="26">
        <v>13.2</v>
      </c>
      <c r="J9" s="26">
        <f t="shared" si="2"/>
        <v>10406.880000000001</v>
      </c>
      <c r="K9" s="34"/>
      <c r="L9" s="26">
        <v>7.11</v>
      </c>
      <c r="M9" s="26">
        <f t="shared" si="3"/>
        <v>0</v>
      </c>
      <c r="N9" s="34"/>
      <c r="O9" s="26">
        <v>8.8699999999999992</v>
      </c>
      <c r="P9" s="26">
        <f t="shared" si="4"/>
        <v>0</v>
      </c>
      <c r="Q9" s="33">
        <v>788.4</v>
      </c>
      <c r="R9" s="26">
        <v>13.78</v>
      </c>
      <c r="S9" s="26">
        <f t="shared" si="5"/>
        <v>10864.152</v>
      </c>
      <c r="T9" s="40">
        <f t="shared" si="6"/>
        <v>21271.031999999999</v>
      </c>
      <c r="V9" s="20" t="s">
        <v>44</v>
      </c>
      <c r="W9" s="37">
        <v>16315.44</v>
      </c>
      <c r="X9" s="37">
        <v>-5273.2</v>
      </c>
      <c r="Y9" s="11">
        <f t="shared" si="7"/>
        <v>21588.639999999999</v>
      </c>
      <c r="Z9" s="11">
        <f t="shared" si="8"/>
        <v>317.60800000000017</v>
      </c>
      <c r="AA9" s="41">
        <f t="shared" si="9"/>
        <v>0</v>
      </c>
      <c r="AD9" s="25" t="s">
        <v>44</v>
      </c>
      <c r="AE9" s="26"/>
      <c r="AF9" s="26">
        <v>8.17</v>
      </c>
      <c r="AG9" s="26">
        <f t="shared" si="10"/>
        <v>0</v>
      </c>
      <c r="AH9" s="26"/>
      <c r="AI9" s="26">
        <v>10.199999999999999</v>
      </c>
      <c r="AJ9" s="26">
        <f t="shared" si="11"/>
        <v>0</v>
      </c>
      <c r="AK9" s="26">
        <f>131.4*6</f>
        <v>788.40000000000009</v>
      </c>
      <c r="AL9" s="26">
        <v>16.07</v>
      </c>
      <c r="AM9" s="26">
        <f t="shared" si="12"/>
        <v>12669.588000000002</v>
      </c>
      <c r="AN9" s="34"/>
      <c r="AO9" s="26">
        <v>8.65</v>
      </c>
      <c r="AP9" s="26">
        <f t="shared" si="13"/>
        <v>0</v>
      </c>
      <c r="AQ9" s="34"/>
      <c r="AR9" s="26">
        <v>10.8</v>
      </c>
      <c r="AS9" s="26">
        <f t="shared" si="14"/>
        <v>0</v>
      </c>
      <c r="AT9" s="33">
        <v>788.4</v>
      </c>
      <c r="AU9" s="26">
        <v>16.78</v>
      </c>
      <c r="AV9" s="26">
        <f t="shared" si="15"/>
        <v>13229.352000000001</v>
      </c>
      <c r="AW9" s="40">
        <f t="shared" si="16"/>
        <v>25898.940000000002</v>
      </c>
      <c r="AY9" s="12">
        <f t="shared" si="17"/>
        <v>4627.9080000000031</v>
      </c>
    </row>
    <row r="10" spans="1:51" x14ac:dyDescent="0.25">
      <c r="A10" s="25" t="s">
        <v>45</v>
      </c>
      <c r="B10" s="26">
        <v>345.9</v>
      </c>
      <c r="C10" s="26">
        <v>6.71</v>
      </c>
      <c r="D10" s="26">
        <f t="shared" si="0"/>
        <v>2320.989</v>
      </c>
      <c r="E10" s="26">
        <v>109.5</v>
      </c>
      <c r="F10" s="26">
        <v>8.3699999999999992</v>
      </c>
      <c r="G10" s="26">
        <f t="shared" si="1"/>
        <v>916.51499999999987</v>
      </c>
      <c r="H10" s="26"/>
      <c r="I10" s="26">
        <v>13.2</v>
      </c>
      <c r="J10" s="26">
        <f t="shared" si="2"/>
        <v>0</v>
      </c>
      <c r="K10" s="32">
        <v>324</v>
      </c>
      <c r="L10" s="26">
        <v>7.11</v>
      </c>
      <c r="M10" s="26">
        <f t="shared" si="3"/>
        <v>2303.6400000000003</v>
      </c>
      <c r="N10" s="33">
        <v>131.4</v>
      </c>
      <c r="O10" s="26">
        <v>8.8699999999999992</v>
      </c>
      <c r="P10" s="26">
        <f t="shared" si="4"/>
        <v>1165.518</v>
      </c>
      <c r="Q10" s="34"/>
      <c r="R10" s="26">
        <v>13.78</v>
      </c>
      <c r="S10" s="26">
        <f t="shared" si="5"/>
        <v>0</v>
      </c>
      <c r="T10" s="40">
        <f t="shared" si="6"/>
        <v>6706.6620000000003</v>
      </c>
      <c r="V10" s="20" t="s">
        <v>45</v>
      </c>
      <c r="W10" s="37">
        <v>5502.17</v>
      </c>
      <c r="X10" s="37">
        <v>-1296.8699999999999</v>
      </c>
      <c r="Y10" s="11">
        <f t="shared" si="7"/>
        <v>6799.04</v>
      </c>
      <c r="Z10" s="11">
        <f t="shared" si="8"/>
        <v>92.377999999999702</v>
      </c>
      <c r="AA10" s="41">
        <f t="shared" si="9"/>
        <v>-2.8421709430404007E-14</v>
      </c>
      <c r="AD10" s="25" t="s">
        <v>45</v>
      </c>
      <c r="AE10" s="26">
        <v>345.9</v>
      </c>
      <c r="AF10" s="26">
        <v>8.17</v>
      </c>
      <c r="AG10" s="26">
        <f t="shared" si="10"/>
        <v>2826.0029999999997</v>
      </c>
      <c r="AH10" s="26">
        <v>109.5</v>
      </c>
      <c r="AI10" s="26">
        <v>10.199999999999999</v>
      </c>
      <c r="AJ10" s="26">
        <f t="shared" si="11"/>
        <v>1116.8999999999999</v>
      </c>
      <c r="AK10" s="26"/>
      <c r="AL10" s="26">
        <v>16.07</v>
      </c>
      <c r="AM10" s="26">
        <f t="shared" si="12"/>
        <v>0</v>
      </c>
      <c r="AN10" s="32">
        <v>324</v>
      </c>
      <c r="AO10" s="26">
        <v>8.65</v>
      </c>
      <c r="AP10" s="26">
        <f t="shared" si="13"/>
        <v>2802.6</v>
      </c>
      <c r="AQ10" s="33">
        <v>131.4</v>
      </c>
      <c r="AR10" s="26">
        <v>10.8</v>
      </c>
      <c r="AS10" s="26">
        <f t="shared" si="14"/>
        <v>1419.1200000000001</v>
      </c>
      <c r="AT10" s="34"/>
      <c r="AU10" s="26">
        <v>16.78</v>
      </c>
      <c r="AV10" s="26">
        <f t="shared" si="15"/>
        <v>0</v>
      </c>
      <c r="AW10" s="40">
        <f t="shared" si="16"/>
        <v>8164.6229999999987</v>
      </c>
      <c r="AY10" s="12">
        <f t="shared" si="17"/>
        <v>1457.9609999999984</v>
      </c>
    </row>
    <row r="11" spans="1:51" x14ac:dyDescent="0.25">
      <c r="A11" s="25" t="s">
        <v>46</v>
      </c>
      <c r="B11" s="26">
        <v>252</v>
      </c>
      <c r="C11" s="26">
        <v>6.71</v>
      </c>
      <c r="D11" s="26">
        <f t="shared" si="0"/>
        <v>1690.92</v>
      </c>
      <c r="E11" s="26">
        <v>58.2</v>
      </c>
      <c r="F11" s="26">
        <v>8.3699999999999992</v>
      </c>
      <c r="G11" s="26">
        <f t="shared" si="1"/>
        <v>487.13399999999996</v>
      </c>
      <c r="H11" s="26"/>
      <c r="I11" s="26">
        <v>13.2</v>
      </c>
      <c r="J11" s="26">
        <f t="shared" si="2"/>
        <v>0</v>
      </c>
      <c r="K11" s="32">
        <v>252</v>
      </c>
      <c r="L11" s="26">
        <v>7.11</v>
      </c>
      <c r="M11" s="26">
        <f t="shared" si="3"/>
        <v>1791.72</v>
      </c>
      <c r="N11" s="33">
        <v>58.2</v>
      </c>
      <c r="O11" s="26">
        <v>8.8699999999999992</v>
      </c>
      <c r="P11" s="26">
        <f t="shared" si="4"/>
        <v>516.23399999999992</v>
      </c>
      <c r="Q11" s="34"/>
      <c r="R11" s="26">
        <v>13.78</v>
      </c>
      <c r="S11" s="26">
        <f t="shared" si="5"/>
        <v>0</v>
      </c>
      <c r="T11" s="40">
        <f t="shared" si="6"/>
        <v>4486.0079999999998</v>
      </c>
      <c r="V11" s="20" t="s">
        <v>46</v>
      </c>
      <c r="W11" s="37">
        <v>3703.81</v>
      </c>
      <c r="X11" s="21">
        <v>-848.05</v>
      </c>
      <c r="Y11" s="11">
        <f t="shared" si="7"/>
        <v>4551.8599999999997</v>
      </c>
      <c r="Z11" s="11">
        <f t="shared" si="8"/>
        <v>65.851999999999862</v>
      </c>
      <c r="AA11" s="41">
        <f t="shared" si="9"/>
        <v>-1.4210854715202004E-14</v>
      </c>
      <c r="AD11" s="25" t="s">
        <v>46</v>
      </c>
      <c r="AE11" s="26">
        <v>252</v>
      </c>
      <c r="AF11" s="26">
        <v>8.17</v>
      </c>
      <c r="AG11" s="26">
        <f t="shared" si="10"/>
        <v>2058.84</v>
      </c>
      <c r="AH11" s="26">
        <v>58.2</v>
      </c>
      <c r="AI11" s="26">
        <v>10.199999999999999</v>
      </c>
      <c r="AJ11" s="26">
        <f t="shared" si="11"/>
        <v>593.64</v>
      </c>
      <c r="AK11" s="26"/>
      <c r="AL11" s="26">
        <v>16.07</v>
      </c>
      <c r="AM11" s="26">
        <f t="shared" si="12"/>
        <v>0</v>
      </c>
      <c r="AN11" s="32">
        <v>252</v>
      </c>
      <c r="AO11" s="26">
        <v>8.65</v>
      </c>
      <c r="AP11" s="26">
        <f t="shared" si="13"/>
        <v>2179.8000000000002</v>
      </c>
      <c r="AQ11" s="33">
        <v>58.2</v>
      </c>
      <c r="AR11" s="26">
        <v>10.8</v>
      </c>
      <c r="AS11" s="26">
        <f t="shared" si="14"/>
        <v>628.56000000000006</v>
      </c>
      <c r="AT11" s="34"/>
      <c r="AU11" s="26">
        <v>16.78</v>
      </c>
      <c r="AV11" s="26">
        <f t="shared" si="15"/>
        <v>0</v>
      </c>
      <c r="AW11" s="40">
        <f t="shared" si="16"/>
        <v>5460.8400000000011</v>
      </c>
      <c r="AY11" s="12">
        <f t="shared" si="17"/>
        <v>974.83200000000124</v>
      </c>
    </row>
    <row r="12" spans="1:51" x14ac:dyDescent="0.25">
      <c r="A12" s="25" t="s">
        <v>47</v>
      </c>
      <c r="B12" s="26">
        <v>324</v>
      </c>
      <c r="C12" s="26">
        <v>6.71</v>
      </c>
      <c r="D12" s="26">
        <f t="shared" si="0"/>
        <v>2174.04</v>
      </c>
      <c r="E12" s="26">
        <v>486.6</v>
      </c>
      <c r="F12" s="26">
        <v>8.3699999999999992</v>
      </c>
      <c r="G12" s="26">
        <f t="shared" si="1"/>
        <v>4072.8419999999996</v>
      </c>
      <c r="H12" s="26"/>
      <c r="I12" s="26">
        <v>13.2</v>
      </c>
      <c r="J12" s="26">
        <f t="shared" si="2"/>
        <v>0</v>
      </c>
      <c r="K12" s="32">
        <v>324</v>
      </c>
      <c r="L12" s="26">
        <v>7.11</v>
      </c>
      <c r="M12" s="26">
        <f t="shared" si="3"/>
        <v>2303.6400000000003</v>
      </c>
      <c r="N12" s="33">
        <v>486.6</v>
      </c>
      <c r="O12" s="26">
        <v>8.8699999999999992</v>
      </c>
      <c r="P12" s="26">
        <f t="shared" si="4"/>
        <v>4316.1419999999998</v>
      </c>
      <c r="Q12" s="34"/>
      <c r="R12" s="26">
        <v>13.78</v>
      </c>
      <c r="S12" s="26">
        <f t="shared" si="5"/>
        <v>0</v>
      </c>
      <c r="T12" s="40">
        <f t="shared" si="6"/>
        <v>12866.664000000001</v>
      </c>
      <c r="V12" s="20" t="s">
        <v>47</v>
      </c>
      <c r="W12" s="37">
        <v>10624.08</v>
      </c>
      <c r="X12" s="37">
        <v>-2432.35</v>
      </c>
      <c r="Y12" s="11">
        <f t="shared" si="7"/>
        <v>13056.43</v>
      </c>
      <c r="Z12" s="11">
        <f t="shared" si="8"/>
        <v>189.76599999999962</v>
      </c>
      <c r="AA12" s="41">
        <f t="shared" si="9"/>
        <v>0</v>
      </c>
      <c r="AD12" s="25" t="s">
        <v>47</v>
      </c>
      <c r="AE12" s="26">
        <v>324</v>
      </c>
      <c r="AF12" s="26">
        <v>8.17</v>
      </c>
      <c r="AG12" s="26">
        <f t="shared" si="10"/>
        <v>2647.08</v>
      </c>
      <c r="AH12" s="26">
        <v>486.6</v>
      </c>
      <c r="AI12" s="26">
        <v>10.199999999999999</v>
      </c>
      <c r="AJ12" s="26">
        <f t="shared" si="11"/>
        <v>4963.32</v>
      </c>
      <c r="AK12" s="26"/>
      <c r="AL12" s="26">
        <v>16.07</v>
      </c>
      <c r="AM12" s="26">
        <f t="shared" si="12"/>
        <v>0</v>
      </c>
      <c r="AN12" s="32">
        <v>324</v>
      </c>
      <c r="AO12" s="26">
        <v>8.65</v>
      </c>
      <c r="AP12" s="26">
        <f t="shared" si="13"/>
        <v>2802.6</v>
      </c>
      <c r="AQ12" s="33">
        <v>486.6</v>
      </c>
      <c r="AR12" s="26">
        <v>10.8</v>
      </c>
      <c r="AS12" s="26">
        <f t="shared" si="14"/>
        <v>5255.2800000000007</v>
      </c>
      <c r="AT12" s="34"/>
      <c r="AU12" s="26">
        <v>16.78</v>
      </c>
      <c r="AV12" s="26">
        <f t="shared" si="15"/>
        <v>0</v>
      </c>
      <c r="AW12" s="40">
        <f t="shared" si="16"/>
        <v>15668.28</v>
      </c>
      <c r="AY12" s="12">
        <f t="shared" si="17"/>
        <v>2801.616</v>
      </c>
    </row>
    <row r="13" spans="1:51" x14ac:dyDescent="0.25">
      <c r="A13" s="25" t="s">
        <v>48</v>
      </c>
      <c r="B13" s="26"/>
      <c r="C13" s="26">
        <v>6.71</v>
      </c>
      <c r="D13" s="26">
        <f t="shared" si="0"/>
        <v>0</v>
      </c>
      <c r="E13" s="26"/>
      <c r="F13" s="26">
        <v>8.3699999999999992</v>
      </c>
      <c r="G13" s="26">
        <f t="shared" si="1"/>
        <v>0</v>
      </c>
      <c r="H13" s="26">
        <v>454.8</v>
      </c>
      <c r="I13" s="26">
        <v>13.2</v>
      </c>
      <c r="J13" s="26">
        <f t="shared" si="2"/>
        <v>6003.36</v>
      </c>
      <c r="K13" s="34"/>
      <c r="L13" s="26">
        <v>7.11</v>
      </c>
      <c r="M13" s="26">
        <f t="shared" si="3"/>
        <v>0</v>
      </c>
      <c r="N13" s="34"/>
      <c r="O13" s="26">
        <v>8.8699999999999992</v>
      </c>
      <c r="P13" s="26">
        <f t="shared" si="4"/>
        <v>0</v>
      </c>
      <c r="Q13" s="33">
        <v>454.8</v>
      </c>
      <c r="R13" s="26">
        <v>13.78</v>
      </c>
      <c r="S13" s="26">
        <f t="shared" si="5"/>
        <v>6267.1440000000002</v>
      </c>
      <c r="T13" s="40">
        <f t="shared" si="6"/>
        <v>12270.504000000001</v>
      </c>
      <c r="V13" s="20" t="s">
        <v>48</v>
      </c>
      <c r="W13" s="37">
        <v>10098</v>
      </c>
      <c r="X13" s="37">
        <v>-2355.73</v>
      </c>
      <c r="Y13" s="11">
        <f t="shared" si="7"/>
        <v>12453.73</v>
      </c>
      <c r="Z13" s="11">
        <f t="shared" si="8"/>
        <v>183.22599999999875</v>
      </c>
      <c r="AA13" s="41">
        <f t="shared" si="9"/>
        <v>0</v>
      </c>
      <c r="AD13" s="25" t="s">
        <v>48</v>
      </c>
      <c r="AE13" s="26"/>
      <c r="AF13" s="26">
        <v>8.17</v>
      </c>
      <c r="AG13" s="26">
        <f t="shared" si="10"/>
        <v>0</v>
      </c>
      <c r="AH13" s="26"/>
      <c r="AI13" s="26">
        <v>10.199999999999999</v>
      </c>
      <c r="AJ13" s="26">
        <f t="shared" si="11"/>
        <v>0</v>
      </c>
      <c r="AK13" s="26">
        <v>454.8</v>
      </c>
      <c r="AL13" s="26">
        <v>16.07</v>
      </c>
      <c r="AM13" s="26">
        <f t="shared" si="12"/>
        <v>7308.6360000000004</v>
      </c>
      <c r="AN13" s="34"/>
      <c r="AO13" s="26">
        <v>8.65</v>
      </c>
      <c r="AP13" s="26">
        <f t="shared" si="13"/>
        <v>0</v>
      </c>
      <c r="AQ13" s="34"/>
      <c r="AR13" s="26">
        <v>10.8</v>
      </c>
      <c r="AS13" s="26">
        <f t="shared" si="14"/>
        <v>0</v>
      </c>
      <c r="AT13" s="33">
        <v>454.8</v>
      </c>
      <c r="AU13" s="26">
        <v>16.78</v>
      </c>
      <c r="AV13" s="26">
        <f t="shared" si="15"/>
        <v>7631.5440000000008</v>
      </c>
      <c r="AW13" s="40">
        <f t="shared" si="16"/>
        <v>14940.18</v>
      </c>
      <c r="AY13" s="12">
        <f t="shared" si="17"/>
        <v>2669.6759999999995</v>
      </c>
    </row>
    <row r="14" spans="1:51" x14ac:dyDescent="0.25">
      <c r="A14" s="25" t="s">
        <v>49</v>
      </c>
      <c r="B14" s="26">
        <v>198</v>
      </c>
      <c r="C14" s="26">
        <v>6.71</v>
      </c>
      <c r="D14" s="26">
        <f t="shared" si="0"/>
        <v>1328.58</v>
      </c>
      <c r="E14" s="26">
        <v>130.80000000000001</v>
      </c>
      <c r="F14" s="26">
        <v>8.3699999999999992</v>
      </c>
      <c r="G14" s="26">
        <f t="shared" si="1"/>
        <v>1094.796</v>
      </c>
      <c r="H14" s="26"/>
      <c r="I14" s="26">
        <v>13.2</v>
      </c>
      <c r="J14" s="26">
        <f t="shared" si="2"/>
        <v>0</v>
      </c>
      <c r="K14" s="32">
        <v>198</v>
      </c>
      <c r="L14" s="26">
        <v>7.11</v>
      </c>
      <c r="M14" s="26">
        <f t="shared" si="3"/>
        <v>1407.78</v>
      </c>
      <c r="N14" s="33">
        <v>130.80000000000001</v>
      </c>
      <c r="O14" s="26">
        <v>8.8699999999999992</v>
      </c>
      <c r="P14" s="26">
        <f t="shared" si="4"/>
        <v>1160.1959999999999</v>
      </c>
      <c r="Q14" s="34"/>
      <c r="R14" s="26">
        <v>13.78</v>
      </c>
      <c r="S14" s="26">
        <f t="shared" si="5"/>
        <v>0</v>
      </c>
      <c r="T14" s="40">
        <f t="shared" si="6"/>
        <v>4991.3519999999999</v>
      </c>
      <c r="V14" s="20" t="s">
        <v>49</v>
      </c>
      <c r="W14" s="37">
        <v>4121.2299999999996</v>
      </c>
      <c r="X14" s="21">
        <v>-943.6</v>
      </c>
      <c r="Y14" s="11">
        <f t="shared" si="7"/>
        <v>5064.83</v>
      </c>
      <c r="Z14" s="11">
        <f t="shared" si="8"/>
        <v>73.478000000000065</v>
      </c>
      <c r="AA14" s="41">
        <f t="shared" si="9"/>
        <v>0</v>
      </c>
      <c r="AD14" s="25" t="s">
        <v>49</v>
      </c>
      <c r="AE14" s="26">
        <v>198</v>
      </c>
      <c r="AF14" s="26">
        <v>8.17</v>
      </c>
      <c r="AG14" s="26">
        <f t="shared" si="10"/>
        <v>1617.66</v>
      </c>
      <c r="AH14" s="26">
        <v>130.80000000000001</v>
      </c>
      <c r="AI14" s="26">
        <v>10.199999999999999</v>
      </c>
      <c r="AJ14" s="26">
        <f t="shared" si="11"/>
        <v>1334.16</v>
      </c>
      <c r="AK14" s="26"/>
      <c r="AL14" s="26">
        <v>16.07</v>
      </c>
      <c r="AM14" s="26">
        <f t="shared" si="12"/>
        <v>0</v>
      </c>
      <c r="AN14" s="32">
        <v>198</v>
      </c>
      <c r="AO14" s="26">
        <v>8.65</v>
      </c>
      <c r="AP14" s="26">
        <f t="shared" si="13"/>
        <v>1712.7</v>
      </c>
      <c r="AQ14" s="33">
        <v>130.80000000000001</v>
      </c>
      <c r="AR14" s="26">
        <v>10.8</v>
      </c>
      <c r="AS14" s="26">
        <f t="shared" si="14"/>
        <v>1412.6400000000003</v>
      </c>
      <c r="AT14" s="34"/>
      <c r="AU14" s="26">
        <v>16.78</v>
      </c>
      <c r="AV14" s="26">
        <f t="shared" si="15"/>
        <v>0</v>
      </c>
      <c r="AW14" s="40">
        <f t="shared" si="16"/>
        <v>6077.1600000000008</v>
      </c>
      <c r="AY14" s="12">
        <f t="shared" si="17"/>
        <v>1085.8080000000009</v>
      </c>
    </row>
    <row r="15" spans="1:51" x14ac:dyDescent="0.25">
      <c r="A15" s="25" t="s">
        <v>50</v>
      </c>
      <c r="B15" s="26">
        <v>252</v>
      </c>
      <c r="C15" s="26">
        <v>6.71</v>
      </c>
      <c r="D15" s="26">
        <f t="shared" si="0"/>
        <v>1690.92</v>
      </c>
      <c r="E15" s="26">
        <v>562.79999999999995</v>
      </c>
      <c r="F15" s="26">
        <v>8.3699999999999992</v>
      </c>
      <c r="G15" s="26">
        <f t="shared" si="1"/>
        <v>4710.6359999999995</v>
      </c>
      <c r="H15" s="26"/>
      <c r="I15" s="26">
        <v>13.2</v>
      </c>
      <c r="J15" s="26">
        <f t="shared" si="2"/>
        <v>0</v>
      </c>
      <c r="K15" s="32">
        <v>252</v>
      </c>
      <c r="L15" s="26">
        <v>7.11</v>
      </c>
      <c r="M15" s="26">
        <f t="shared" si="3"/>
        <v>1791.72</v>
      </c>
      <c r="N15" s="33">
        <v>562.79999999999995</v>
      </c>
      <c r="O15" s="26">
        <v>8.8699999999999992</v>
      </c>
      <c r="P15" s="26">
        <f t="shared" si="4"/>
        <v>4992.0359999999991</v>
      </c>
      <c r="Q15" s="34"/>
      <c r="R15" s="26">
        <v>13.78</v>
      </c>
      <c r="S15" s="26">
        <f t="shared" si="5"/>
        <v>0</v>
      </c>
      <c r="T15" s="40">
        <f t="shared" si="6"/>
        <v>13185.311999999998</v>
      </c>
      <c r="V15" s="20" t="s">
        <v>50</v>
      </c>
      <c r="W15" s="37">
        <v>10887.25</v>
      </c>
      <c r="X15" s="37">
        <v>-2492.7199999999998</v>
      </c>
      <c r="Y15" s="11">
        <f t="shared" si="7"/>
        <v>13379.97</v>
      </c>
      <c r="Z15" s="11">
        <f t="shared" si="8"/>
        <v>194.65800000000127</v>
      </c>
      <c r="AA15" s="41">
        <f t="shared" si="9"/>
        <v>0</v>
      </c>
      <c r="AD15" s="25" t="s">
        <v>50</v>
      </c>
      <c r="AE15" s="26">
        <v>252</v>
      </c>
      <c r="AF15" s="26">
        <v>8.17</v>
      </c>
      <c r="AG15" s="26">
        <f t="shared" si="10"/>
        <v>2058.84</v>
      </c>
      <c r="AH15" s="26">
        <v>562.79999999999995</v>
      </c>
      <c r="AI15" s="26">
        <v>10.199999999999999</v>
      </c>
      <c r="AJ15" s="26">
        <f t="shared" si="11"/>
        <v>5740.5599999999995</v>
      </c>
      <c r="AK15" s="26"/>
      <c r="AL15" s="26">
        <v>16.07</v>
      </c>
      <c r="AM15" s="26">
        <f t="shared" si="12"/>
        <v>0</v>
      </c>
      <c r="AN15" s="32">
        <v>252</v>
      </c>
      <c r="AO15" s="26">
        <v>8.65</v>
      </c>
      <c r="AP15" s="26">
        <f t="shared" si="13"/>
        <v>2179.8000000000002</v>
      </c>
      <c r="AQ15" s="33">
        <v>562.79999999999995</v>
      </c>
      <c r="AR15" s="26">
        <v>10.8</v>
      </c>
      <c r="AS15" s="26">
        <f t="shared" si="14"/>
        <v>6078.24</v>
      </c>
      <c r="AT15" s="34"/>
      <c r="AU15" s="26">
        <v>16.78</v>
      </c>
      <c r="AV15" s="26">
        <f t="shared" si="15"/>
        <v>0</v>
      </c>
      <c r="AW15" s="40">
        <f t="shared" si="16"/>
        <v>16057.44</v>
      </c>
      <c r="AY15" s="12">
        <f t="shared" si="17"/>
        <v>2872.1280000000024</v>
      </c>
    </row>
    <row r="16" spans="1:51" x14ac:dyDescent="0.25">
      <c r="A16" s="25" t="s">
        <v>51</v>
      </c>
      <c r="B16" s="26"/>
      <c r="C16" s="26">
        <v>6.71</v>
      </c>
      <c r="D16" s="26">
        <f t="shared" si="0"/>
        <v>0</v>
      </c>
      <c r="E16" s="26"/>
      <c r="F16" s="26">
        <v>8.3699999999999992</v>
      </c>
      <c r="G16" s="26">
        <f t="shared" si="1"/>
        <v>0</v>
      </c>
      <c r="H16" s="26">
        <v>483</v>
      </c>
      <c r="I16" s="26">
        <v>13.2</v>
      </c>
      <c r="J16" s="26">
        <f t="shared" si="2"/>
        <v>6375.5999999999995</v>
      </c>
      <c r="K16" s="34"/>
      <c r="L16" s="26">
        <v>7.11</v>
      </c>
      <c r="M16" s="26">
        <f t="shared" si="3"/>
        <v>0</v>
      </c>
      <c r="N16" s="34"/>
      <c r="O16" s="26">
        <v>8.8699999999999992</v>
      </c>
      <c r="P16" s="26">
        <f t="shared" si="4"/>
        <v>0</v>
      </c>
      <c r="Q16" s="35">
        <v>483</v>
      </c>
      <c r="R16" s="26">
        <v>13.78</v>
      </c>
      <c r="S16" s="26">
        <f t="shared" si="5"/>
        <v>6655.74</v>
      </c>
      <c r="T16" s="40">
        <f t="shared" si="6"/>
        <v>13031.34</v>
      </c>
      <c r="V16" s="20" t="s">
        <v>51</v>
      </c>
      <c r="W16" s="37">
        <v>10724.04</v>
      </c>
      <c r="X16" s="37">
        <v>-2501.88</v>
      </c>
      <c r="Y16" s="11">
        <f t="shared" si="7"/>
        <v>13225.920000000002</v>
      </c>
      <c r="Z16" s="11">
        <f t="shared" si="8"/>
        <v>194.58000000000175</v>
      </c>
      <c r="AA16" s="41">
        <f t="shared" si="9"/>
        <v>0</v>
      </c>
      <c r="AD16" s="25" t="s">
        <v>51</v>
      </c>
      <c r="AE16" s="26"/>
      <c r="AF16" s="26">
        <v>8.17</v>
      </c>
      <c r="AG16" s="26">
        <f t="shared" si="10"/>
        <v>0</v>
      </c>
      <c r="AH16" s="26"/>
      <c r="AI16" s="26">
        <v>10.199999999999999</v>
      </c>
      <c r="AJ16" s="26">
        <f t="shared" si="11"/>
        <v>0</v>
      </c>
      <c r="AK16" s="26">
        <v>483</v>
      </c>
      <c r="AL16" s="26">
        <v>16.07</v>
      </c>
      <c r="AM16" s="26">
        <f t="shared" si="12"/>
        <v>7761.81</v>
      </c>
      <c r="AN16" s="34"/>
      <c r="AO16" s="26">
        <v>8.65</v>
      </c>
      <c r="AP16" s="26">
        <f t="shared" si="13"/>
        <v>0</v>
      </c>
      <c r="AQ16" s="34"/>
      <c r="AR16" s="26">
        <v>10.8</v>
      </c>
      <c r="AS16" s="26">
        <f t="shared" si="14"/>
        <v>0</v>
      </c>
      <c r="AT16" s="35">
        <v>483</v>
      </c>
      <c r="AU16" s="26">
        <v>16.78</v>
      </c>
      <c r="AV16" s="26">
        <f t="shared" si="15"/>
        <v>8104.7400000000007</v>
      </c>
      <c r="AW16" s="40">
        <f t="shared" si="16"/>
        <v>15866.550000000001</v>
      </c>
      <c r="AY16" s="12">
        <f t="shared" si="17"/>
        <v>2835.2100000000009</v>
      </c>
    </row>
    <row r="17" spans="1:51" x14ac:dyDescent="0.25">
      <c r="A17" s="25" t="s">
        <v>52</v>
      </c>
      <c r="B17" s="26">
        <v>198</v>
      </c>
      <c r="C17" s="26">
        <v>6.71</v>
      </c>
      <c r="D17" s="26">
        <f t="shared" si="0"/>
        <v>1328.58</v>
      </c>
      <c r="E17" s="26">
        <v>109.8</v>
      </c>
      <c r="F17" s="26">
        <v>8.3699999999999992</v>
      </c>
      <c r="G17" s="26">
        <f t="shared" si="1"/>
        <v>919.02599999999984</v>
      </c>
      <c r="H17" s="26"/>
      <c r="I17" s="26">
        <v>13.2</v>
      </c>
      <c r="J17" s="26">
        <f t="shared" si="2"/>
        <v>0</v>
      </c>
      <c r="K17" s="32">
        <v>198</v>
      </c>
      <c r="L17" s="26">
        <v>7.11</v>
      </c>
      <c r="M17" s="26">
        <f t="shared" si="3"/>
        <v>1407.78</v>
      </c>
      <c r="N17" s="33">
        <v>109.8</v>
      </c>
      <c r="O17" s="26">
        <v>8.8699999999999992</v>
      </c>
      <c r="P17" s="26">
        <f t="shared" si="4"/>
        <v>973.92599999999993</v>
      </c>
      <c r="Q17" s="34"/>
      <c r="R17" s="26">
        <v>13.78</v>
      </c>
      <c r="S17" s="26">
        <f t="shared" si="5"/>
        <v>0</v>
      </c>
      <c r="T17" s="40">
        <f t="shared" si="6"/>
        <v>4629.3119999999999</v>
      </c>
      <c r="V17" s="20" t="s">
        <v>52</v>
      </c>
      <c r="W17" s="37">
        <v>3822.37</v>
      </c>
      <c r="X17" s="21">
        <v>-875.07</v>
      </c>
      <c r="Y17" s="11">
        <f t="shared" si="7"/>
        <v>4697.4399999999996</v>
      </c>
      <c r="Z17" s="11">
        <f t="shared" si="8"/>
        <v>68.127999999999702</v>
      </c>
      <c r="AA17" s="41">
        <f t="shared" si="9"/>
        <v>1.4210854715202004E-14</v>
      </c>
      <c r="AD17" s="25" t="s">
        <v>52</v>
      </c>
      <c r="AE17" s="26">
        <v>198</v>
      </c>
      <c r="AF17" s="26">
        <v>8.17</v>
      </c>
      <c r="AG17" s="26">
        <f t="shared" si="10"/>
        <v>1617.66</v>
      </c>
      <c r="AH17" s="26">
        <v>109.8</v>
      </c>
      <c r="AI17" s="26">
        <v>10.199999999999999</v>
      </c>
      <c r="AJ17" s="26">
        <f t="shared" si="11"/>
        <v>1119.9599999999998</v>
      </c>
      <c r="AK17" s="26"/>
      <c r="AL17" s="26">
        <v>16.07</v>
      </c>
      <c r="AM17" s="26">
        <f t="shared" si="12"/>
        <v>0</v>
      </c>
      <c r="AN17" s="32">
        <v>198</v>
      </c>
      <c r="AO17" s="26">
        <v>8.65</v>
      </c>
      <c r="AP17" s="26">
        <f t="shared" si="13"/>
        <v>1712.7</v>
      </c>
      <c r="AQ17" s="33">
        <v>109.8</v>
      </c>
      <c r="AR17" s="26">
        <v>10.8</v>
      </c>
      <c r="AS17" s="26">
        <f t="shared" si="14"/>
        <v>1185.8400000000001</v>
      </c>
      <c r="AT17" s="34"/>
      <c r="AU17" s="26">
        <v>16.78</v>
      </c>
      <c r="AV17" s="26">
        <f t="shared" si="15"/>
        <v>0</v>
      </c>
      <c r="AW17" s="40">
        <f t="shared" si="16"/>
        <v>5636.16</v>
      </c>
      <c r="AY17" s="12">
        <f t="shared" si="17"/>
        <v>1006.848</v>
      </c>
    </row>
    <row r="18" spans="1:51" x14ac:dyDescent="0.25">
      <c r="A18" s="25" t="s">
        <v>53</v>
      </c>
      <c r="B18" s="26">
        <v>432</v>
      </c>
      <c r="C18" s="26">
        <v>6.71</v>
      </c>
      <c r="D18" s="26">
        <f t="shared" si="0"/>
        <v>2898.72</v>
      </c>
      <c r="E18" s="26">
        <v>388.8</v>
      </c>
      <c r="F18" s="26">
        <v>8.3699999999999992</v>
      </c>
      <c r="G18" s="26">
        <f t="shared" si="1"/>
        <v>3254.2559999999999</v>
      </c>
      <c r="H18" s="26"/>
      <c r="I18" s="26">
        <v>13.2</v>
      </c>
      <c r="J18" s="26">
        <f t="shared" si="2"/>
        <v>0</v>
      </c>
      <c r="K18" s="32">
        <v>432</v>
      </c>
      <c r="L18" s="26">
        <v>7.11</v>
      </c>
      <c r="M18" s="26">
        <f t="shared" si="3"/>
        <v>3071.52</v>
      </c>
      <c r="N18" s="33">
        <v>388.8</v>
      </c>
      <c r="O18" s="26">
        <v>8.8699999999999992</v>
      </c>
      <c r="P18" s="26">
        <f t="shared" si="4"/>
        <v>3448.6559999999999</v>
      </c>
      <c r="Q18" s="34"/>
      <c r="R18" s="26">
        <v>13.78</v>
      </c>
      <c r="S18" s="26">
        <f t="shared" si="5"/>
        <v>0</v>
      </c>
      <c r="T18" s="40">
        <f t="shared" si="6"/>
        <v>12673.151999999998</v>
      </c>
      <c r="V18" s="20" t="s">
        <v>53</v>
      </c>
      <c r="W18" s="37">
        <v>10464.07</v>
      </c>
      <c r="X18" s="37">
        <v>-2395.8000000000002</v>
      </c>
      <c r="Y18" s="11">
        <f t="shared" si="7"/>
        <v>12859.869999999999</v>
      </c>
      <c r="Z18" s="11">
        <f t="shared" si="8"/>
        <v>186.71800000000076</v>
      </c>
      <c r="AA18" s="41">
        <f t="shared" si="9"/>
        <v>-5.6843418860808015E-14</v>
      </c>
      <c r="AD18" s="25" t="s">
        <v>53</v>
      </c>
      <c r="AE18" s="26">
        <v>432</v>
      </c>
      <c r="AF18" s="26">
        <v>8.17</v>
      </c>
      <c r="AG18" s="26">
        <f t="shared" si="10"/>
        <v>3529.44</v>
      </c>
      <c r="AH18" s="26">
        <v>388.8</v>
      </c>
      <c r="AI18" s="26">
        <v>10.199999999999999</v>
      </c>
      <c r="AJ18" s="26">
        <f t="shared" si="11"/>
        <v>3965.7599999999998</v>
      </c>
      <c r="AK18" s="26"/>
      <c r="AL18" s="26">
        <v>16.07</v>
      </c>
      <c r="AM18" s="26">
        <f t="shared" si="12"/>
        <v>0</v>
      </c>
      <c r="AN18" s="32">
        <v>432</v>
      </c>
      <c r="AO18" s="26">
        <v>8.65</v>
      </c>
      <c r="AP18" s="26">
        <f t="shared" si="13"/>
        <v>3736.8</v>
      </c>
      <c r="AQ18" s="33">
        <v>388.8</v>
      </c>
      <c r="AR18" s="26">
        <v>10.8</v>
      </c>
      <c r="AS18" s="26">
        <f t="shared" si="14"/>
        <v>4199.04</v>
      </c>
      <c r="AT18" s="34"/>
      <c r="AU18" s="26">
        <v>16.78</v>
      </c>
      <c r="AV18" s="26">
        <f t="shared" si="15"/>
        <v>0</v>
      </c>
      <c r="AW18" s="40">
        <f t="shared" si="16"/>
        <v>15431.04</v>
      </c>
      <c r="AY18" s="12">
        <f t="shared" si="17"/>
        <v>2757.8880000000026</v>
      </c>
    </row>
    <row r="19" spans="1:51" x14ac:dyDescent="0.25">
      <c r="A19" s="25" t="s">
        <v>54</v>
      </c>
      <c r="B19" s="26">
        <f>42*6</f>
        <v>252</v>
      </c>
      <c r="C19" s="26">
        <v>6.71</v>
      </c>
      <c r="D19" s="26">
        <f t="shared" si="0"/>
        <v>1690.92</v>
      </c>
      <c r="E19" s="26">
        <f>(72.6-42)*6</f>
        <v>183.59999999999997</v>
      </c>
      <c r="F19" s="26">
        <v>8.3699999999999992</v>
      </c>
      <c r="G19" s="26">
        <f t="shared" si="1"/>
        <v>1536.7319999999995</v>
      </c>
      <c r="H19" s="26">
        <v>0</v>
      </c>
      <c r="I19" s="26">
        <v>13.2</v>
      </c>
      <c r="J19" s="26">
        <f t="shared" si="2"/>
        <v>0</v>
      </c>
      <c r="K19" s="32">
        <v>252</v>
      </c>
      <c r="L19" s="26">
        <v>7.11</v>
      </c>
      <c r="M19" s="26">
        <f t="shared" si="3"/>
        <v>1791.72</v>
      </c>
      <c r="N19" s="33">
        <v>183.6</v>
      </c>
      <c r="O19" s="26">
        <v>8.8699999999999992</v>
      </c>
      <c r="P19" s="26">
        <f t="shared" si="4"/>
        <v>1628.5319999999997</v>
      </c>
      <c r="Q19" s="34"/>
      <c r="R19" s="26">
        <v>13.78</v>
      </c>
      <c r="S19" s="26">
        <f t="shared" si="5"/>
        <v>0</v>
      </c>
      <c r="T19" s="40">
        <f t="shared" si="6"/>
        <v>6647.9039999999986</v>
      </c>
      <c r="V19" s="20" t="s">
        <v>54</v>
      </c>
      <c r="W19" s="37">
        <v>7450.7</v>
      </c>
      <c r="X19" s="21">
        <v>704.95</v>
      </c>
      <c r="Y19" s="11">
        <f t="shared" si="7"/>
        <v>6745.75</v>
      </c>
      <c r="Z19" s="11">
        <f t="shared" si="8"/>
        <v>97.846000000001368</v>
      </c>
      <c r="AA19" s="41">
        <f t="shared" si="9"/>
        <v>-2.8421709430404007E-14</v>
      </c>
      <c r="AD19" s="25" t="s">
        <v>54</v>
      </c>
      <c r="AE19" s="26">
        <f>42*6</f>
        <v>252</v>
      </c>
      <c r="AF19" s="26">
        <v>8.17</v>
      </c>
      <c r="AG19" s="26">
        <f t="shared" si="10"/>
        <v>2058.84</v>
      </c>
      <c r="AH19" s="26">
        <f>(72.6-42)*6</f>
        <v>183.59999999999997</v>
      </c>
      <c r="AI19" s="26">
        <v>10.199999999999999</v>
      </c>
      <c r="AJ19" s="26">
        <f t="shared" si="11"/>
        <v>1872.7199999999996</v>
      </c>
      <c r="AK19" s="26">
        <v>0</v>
      </c>
      <c r="AL19" s="26">
        <v>16.07</v>
      </c>
      <c r="AM19" s="26">
        <f t="shared" si="12"/>
        <v>0</v>
      </c>
      <c r="AN19" s="32">
        <v>252</v>
      </c>
      <c r="AO19" s="26">
        <v>8.65</v>
      </c>
      <c r="AP19" s="26">
        <f t="shared" si="13"/>
        <v>2179.8000000000002</v>
      </c>
      <c r="AQ19" s="33">
        <v>183.6</v>
      </c>
      <c r="AR19" s="26">
        <v>10.8</v>
      </c>
      <c r="AS19" s="26">
        <f t="shared" si="14"/>
        <v>1982.88</v>
      </c>
      <c r="AT19" s="34"/>
      <c r="AU19" s="26">
        <v>16.78</v>
      </c>
      <c r="AV19" s="26">
        <f t="shared" si="15"/>
        <v>0</v>
      </c>
      <c r="AW19" s="40">
        <f t="shared" si="16"/>
        <v>8094.24</v>
      </c>
      <c r="AY19" s="12">
        <f t="shared" si="17"/>
        <v>1446.3360000000011</v>
      </c>
    </row>
    <row r="20" spans="1:51" x14ac:dyDescent="0.25">
      <c r="A20" s="25" t="s">
        <v>55</v>
      </c>
      <c r="B20" s="26">
        <v>198</v>
      </c>
      <c r="C20" s="26">
        <v>6.71</v>
      </c>
      <c r="D20" s="26">
        <f t="shared" si="0"/>
        <v>1328.58</v>
      </c>
      <c r="E20" s="26">
        <v>121.2</v>
      </c>
      <c r="F20" s="26">
        <v>8.3699999999999992</v>
      </c>
      <c r="G20" s="26">
        <f t="shared" si="1"/>
        <v>1014.444</v>
      </c>
      <c r="H20" s="26"/>
      <c r="I20" s="26">
        <v>13.2</v>
      </c>
      <c r="J20" s="26">
        <f t="shared" si="2"/>
        <v>0</v>
      </c>
      <c r="K20" s="32">
        <v>198</v>
      </c>
      <c r="L20" s="26">
        <v>7.11</v>
      </c>
      <c r="M20" s="26">
        <f t="shared" si="3"/>
        <v>1407.78</v>
      </c>
      <c r="N20" s="33">
        <v>121.2</v>
      </c>
      <c r="O20" s="26">
        <v>8.8699999999999992</v>
      </c>
      <c r="P20" s="26">
        <f t="shared" si="4"/>
        <v>1075.0439999999999</v>
      </c>
      <c r="Q20" s="34"/>
      <c r="R20" s="26">
        <v>13.78</v>
      </c>
      <c r="S20" s="26">
        <f t="shared" si="5"/>
        <v>0</v>
      </c>
      <c r="T20" s="40">
        <f t="shared" si="6"/>
        <v>4825.848</v>
      </c>
      <c r="V20" s="20" t="s">
        <v>55</v>
      </c>
      <c r="W20" s="37">
        <v>3987.3</v>
      </c>
      <c r="X20" s="21">
        <v>-909.52</v>
      </c>
      <c r="Y20" s="11">
        <f t="shared" si="7"/>
        <v>4896.82</v>
      </c>
      <c r="Z20" s="11">
        <f t="shared" si="8"/>
        <v>70.971999999999753</v>
      </c>
      <c r="AA20" s="41">
        <f t="shared" si="9"/>
        <v>-1.4210854715202004E-14</v>
      </c>
      <c r="AD20" s="25" t="s">
        <v>55</v>
      </c>
      <c r="AE20" s="26">
        <v>198</v>
      </c>
      <c r="AF20" s="26">
        <v>8.17</v>
      </c>
      <c r="AG20" s="26">
        <f t="shared" si="10"/>
        <v>1617.66</v>
      </c>
      <c r="AH20" s="26">
        <v>121.2</v>
      </c>
      <c r="AI20" s="26">
        <v>10.199999999999999</v>
      </c>
      <c r="AJ20" s="26">
        <f t="shared" si="11"/>
        <v>1236.24</v>
      </c>
      <c r="AK20" s="26"/>
      <c r="AL20" s="26">
        <v>16.07</v>
      </c>
      <c r="AM20" s="26">
        <f t="shared" si="12"/>
        <v>0</v>
      </c>
      <c r="AN20" s="32">
        <v>198</v>
      </c>
      <c r="AO20" s="26">
        <v>8.65</v>
      </c>
      <c r="AP20" s="26">
        <f t="shared" si="13"/>
        <v>1712.7</v>
      </c>
      <c r="AQ20" s="33">
        <v>121.2</v>
      </c>
      <c r="AR20" s="26">
        <v>10.8</v>
      </c>
      <c r="AS20" s="26">
        <f t="shared" si="14"/>
        <v>1308.96</v>
      </c>
      <c r="AT20" s="34"/>
      <c r="AU20" s="26">
        <v>16.78</v>
      </c>
      <c r="AV20" s="26">
        <f t="shared" si="15"/>
        <v>0</v>
      </c>
      <c r="AW20" s="40">
        <f t="shared" si="16"/>
        <v>5875.56</v>
      </c>
      <c r="AY20" s="12">
        <f t="shared" si="17"/>
        <v>1049.7120000000004</v>
      </c>
    </row>
    <row r="21" spans="1:51" x14ac:dyDescent="0.25">
      <c r="A21" s="25" t="s">
        <v>56</v>
      </c>
      <c r="B21" s="26">
        <v>324</v>
      </c>
      <c r="C21" s="26">
        <v>6.71</v>
      </c>
      <c r="D21" s="26">
        <f t="shared" si="0"/>
        <v>2174.04</v>
      </c>
      <c r="E21" s="26">
        <v>460.2</v>
      </c>
      <c r="F21" s="26">
        <v>8.3699999999999992</v>
      </c>
      <c r="G21" s="26">
        <f t="shared" si="1"/>
        <v>3851.8739999999993</v>
      </c>
      <c r="H21" s="26"/>
      <c r="I21" s="26">
        <v>13.2</v>
      </c>
      <c r="J21" s="26">
        <f t="shared" si="2"/>
        <v>0</v>
      </c>
      <c r="K21" s="32">
        <v>324</v>
      </c>
      <c r="L21" s="26">
        <v>7.11</v>
      </c>
      <c r="M21" s="26">
        <f t="shared" si="3"/>
        <v>2303.6400000000003</v>
      </c>
      <c r="N21" s="33">
        <v>460.2</v>
      </c>
      <c r="O21" s="26">
        <v>8.8699999999999992</v>
      </c>
      <c r="P21" s="26">
        <f t="shared" si="4"/>
        <v>4081.9739999999997</v>
      </c>
      <c r="Q21" s="34"/>
      <c r="R21" s="26">
        <v>13.78</v>
      </c>
      <c r="S21" s="26">
        <f t="shared" si="5"/>
        <v>0</v>
      </c>
      <c r="T21" s="40">
        <f t="shared" si="6"/>
        <v>12411.528</v>
      </c>
      <c r="V21" s="20" t="s">
        <v>56</v>
      </c>
      <c r="W21" s="37">
        <v>10248.18</v>
      </c>
      <c r="X21" s="37">
        <v>-2346.36</v>
      </c>
      <c r="Y21" s="11">
        <f t="shared" si="7"/>
        <v>12594.54</v>
      </c>
      <c r="Z21" s="11">
        <f t="shared" si="8"/>
        <v>183.01200000000063</v>
      </c>
      <c r="AA21" s="41">
        <f t="shared" si="9"/>
        <v>5.6843418860808015E-14</v>
      </c>
      <c r="AD21" s="25" t="s">
        <v>56</v>
      </c>
      <c r="AE21" s="26">
        <v>324</v>
      </c>
      <c r="AF21" s="26">
        <v>8.17</v>
      </c>
      <c r="AG21" s="26">
        <f t="shared" si="10"/>
        <v>2647.08</v>
      </c>
      <c r="AH21" s="26">
        <v>460.2</v>
      </c>
      <c r="AI21" s="26">
        <v>10.199999999999999</v>
      </c>
      <c r="AJ21" s="26">
        <f t="shared" si="11"/>
        <v>4694.04</v>
      </c>
      <c r="AK21" s="26"/>
      <c r="AL21" s="26">
        <v>16.07</v>
      </c>
      <c r="AM21" s="26">
        <f t="shared" si="12"/>
        <v>0</v>
      </c>
      <c r="AN21" s="32">
        <v>324</v>
      </c>
      <c r="AO21" s="26">
        <v>8.65</v>
      </c>
      <c r="AP21" s="26">
        <f t="shared" si="13"/>
        <v>2802.6</v>
      </c>
      <c r="AQ21" s="33">
        <v>460.2</v>
      </c>
      <c r="AR21" s="26">
        <v>10.8</v>
      </c>
      <c r="AS21" s="26">
        <f t="shared" si="14"/>
        <v>4970.16</v>
      </c>
      <c r="AT21" s="34"/>
      <c r="AU21" s="26">
        <v>16.78</v>
      </c>
      <c r="AV21" s="26">
        <f t="shared" si="15"/>
        <v>0</v>
      </c>
      <c r="AW21" s="40">
        <f t="shared" si="16"/>
        <v>15113.88</v>
      </c>
      <c r="AY21" s="12">
        <f t="shared" si="17"/>
        <v>2702.351999999999</v>
      </c>
    </row>
    <row r="22" spans="1:51" x14ac:dyDescent="0.25">
      <c r="A22" s="25" t="s">
        <v>57</v>
      </c>
      <c r="B22" s="26">
        <v>324</v>
      </c>
      <c r="C22" s="26">
        <v>6.71</v>
      </c>
      <c r="D22" s="26">
        <f t="shared" si="0"/>
        <v>2174.04</v>
      </c>
      <c r="E22" s="26">
        <v>157.80000000000001</v>
      </c>
      <c r="F22" s="26">
        <v>8.3699999999999992</v>
      </c>
      <c r="G22" s="26">
        <f t="shared" si="1"/>
        <v>1320.7860000000001</v>
      </c>
      <c r="H22" s="26"/>
      <c r="I22" s="26">
        <v>13.2</v>
      </c>
      <c r="J22" s="26">
        <f t="shared" si="2"/>
        <v>0</v>
      </c>
      <c r="K22" s="32">
        <v>324</v>
      </c>
      <c r="L22" s="26">
        <v>7.11</v>
      </c>
      <c r="M22" s="26">
        <f t="shared" si="3"/>
        <v>2303.6400000000003</v>
      </c>
      <c r="N22" s="33">
        <v>157.80000000000001</v>
      </c>
      <c r="O22" s="26">
        <v>8.8699999999999992</v>
      </c>
      <c r="P22" s="26">
        <f t="shared" si="4"/>
        <v>1399.6859999999999</v>
      </c>
      <c r="Q22" s="34"/>
      <c r="R22" s="26">
        <v>13.78</v>
      </c>
      <c r="S22" s="26">
        <f t="shared" si="5"/>
        <v>0</v>
      </c>
      <c r="T22" s="40">
        <f t="shared" si="6"/>
        <v>7198.152</v>
      </c>
      <c r="V22" s="20" t="s">
        <v>57</v>
      </c>
      <c r="W22" s="37">
        <v>5943.3</v>
      </c>
      <c r="X22" s="37">
        <v>-1360.68</v>
      </c>
      <c r="Y22" s="11">
        <f t="shared" si="7"/>
        <v>7303.9800000000005</v>
      </c>
      <c r="Z22" s="11">
        <f t="shared" si="8"/>
        <v>105.82800000000043</v>
      </c>
      <c r="AA22" s="41">
        <f t="shared" si="9"/>
        <v>0</v>
      </c>
      <c r="AD22" s="25" t="s">
        <v>57</v>
      </c>
      <c r="AE22" s="26">
        <v>324</v>
      </c>
      <c r="AF22" s="26">
        <v>8.17</v>
      </c>
      <c r="AG22" s="26">
        <f t="shared" si="10"/>
        <v>2647.08</v>
      </c>
      <c r="AH22" s="26">
        <v>157.80000000000001</v>
      </c>
      <c r="AI22" s="26">
        <v>10.199999999999999</v>
      </c>
      <c r="AJ22" s="26">
        <f t="shared" si="11"/>
        <v>1609.56</v>
      </c>
      <c r="AK22" s="26"/>
      <c r="AL22" s="26">
        <v>16.07</v>
      </c>
      <c r="AM22" s="26">
        <f t="shared" si="12"/>
        <v>0</v>
      </c>
      <c r="AN22" s="32">
        <v>324</v>
      </c>
      <c r="AO22" s="26">
        <v>8.65</v>
      </c>
      <c r="AP22" s="26">
        <f t="shared" si="13"/>
        <v>2802.6</v>
      </c>
      <c r="AQ22" s="33">
        <v>157.80000000000001</v>
      </c>
      <c r="AR22" s="26">
        <v>10.8</v>
      </c>
      <c r="AS22" s="26">
        <f t="shared" si="14"/>
        <v>1704.2400000000002</v>
      </c>
      <c r="AT22" s="34"/>
      <c r="AU22" s="26">
        <v>16.78</v>
      </c>
      <c r="AV22" s="26">
        <f t="shared" si="15"/>
        <v>0</v>
      </c>
      <c r="AW22" s="40">
        <f t="shared" si="16"/>
        <v>8763.48</v>
      </c>
      <c r="AY22" s="12">
        <f t="shared" si="17"/>
        <v>1565.3279999999995</v>
      </c>
    </row>
    <row r="23" spans="1:51" x14ac:dyDescent="0.25">
      <c r="A23" s="25" t="s">
        <v>58</v>
      </c>
      <c r="B23" s="26">
        <v>324</v>
      </c>
      <c r="C23" s="26">
        <v>6.71</v>
      </c>
      <c r="D23" s="26">
        <f t="shared" si="0"/>
        <v>2174.04</v>
      </c>
      <c r="E23" s="26">
        <v>1.8</v>
      </c>
      <c r="F23" s="26">
        <v>8.3699999999999992</v>
      </c>
      <c r="G23" s="26">
        <f t="shared" si="1"/>
        <v>15.065999999999999</v>
      </c>
      <c r="H23" s="26"/>
      <c r="I23" s="26">
        <v>13.2</v>
      </c>
      <c r="J23" s="26">
        <f t="shared" si="2"/>
        <v>0</v>
      </c>
      <c r="K23" s="32">
        <v>324</v>
      </c>
      <c r="L23" s="26">
        <v>7.11</v>
      </c>
      <c r="M23" s="26">
        <f t="shared" si="3"/>
        <v>2303.6400000000003</v>
      </c>
      <c r="N23" s="33">
        <v>1.8</v>
      </c>
      <c r="O23" s="26">
        <v>8.8699999999999992</v>
      </c>
      <c r="P23" s="26">
        <f t="shared" si="4"/>
        <v>15.965999999999999</v>
      </c>
      <c r="Q23" s="34"/>
      <c r="R23" s="26">
        <v>13.78</v>
      </c>
      <c r="S23" s="26">
        <f t="shared" si="5"/>
        <v>0</v>
      </c>
      <c r="T23" s="40">
        <f t="shared" si="6"/>
        <v>4508.7120000000004</v>
      </c>
      <c r="V23" s="20" t="s">
        <v>58</v>
      </c>
      <c r="W23" s="37">
        <v>3722.76</v>
      </c>
      <c r="X23" s="21">
        <v>-851.93</v>
      </c>
      <c r="Y23" s="11">
        <f t="shared" si="7"/>
        <v>4574.6900000000005</v>
      </c>
      <c r="Z23" s="11">
        <f t="shared" si="8"/>
        <v>65.978000000000065</v>
      </c>
      <c r="AA23" s="41">
        <f t="shared" si="9"/>
        <v>1.1324274851176597E-14</v>
      </c>
      <c r="AD23" s="25" t="s">
        <v>58</v>
      </c>
      <c r="AE23" s="26">
        <v>324</v>
      </c>
      <c r="AF23" s="26">
        <v>8.17</v>
      </c>
      <c r="AG23" s="26">
        <f t="shared" si="10"/>
        <v>2647.08</v>
      </c>
      <c r="AH23" s="26">
        <v>1.8</v>
      </c>
      <c r="AI23" s="26">
        <v>10.199999999999999</v>
      </c>
      <c r="AJ23" s="26">
        <f t="shared" si="11"/>
        <v>18.36</v>
      </c>
      <c r="AK23" s="26"/>
      <c r="AL23" s="26">
        <v>16.07</v>
      </c>
      <c r="AM23" s="26">
        <f t="shared" si="12"/>
        <v>0</v>
      </c>
      <c r="AN23" s="32">
        <v>324</v>
      </c>
      <c r="AO23" s="26">
        <v>8.65</v>
      </c>
      <c r="AP23" s="26">
        <f t="shared" si="13"/>
        <v>2802.6</v>
      </c>
      <c r="AQ23" s="33">
        <v>1.8</v>
      </c>
      <c r="AR23" s="26">
        <v>10.8</v>
      </c>
      <c r="AS23" s="26">
        <f t="shared" si="14"/>
        <v>19.440000000000001</v>
      </c>
      <c r="AT23" s="34"/>
      <c r="AU23" s="26">
        <v>16.78</v>
      </c>
      <c r="AV23" s="26">
        <f t="shared" si="15"/>
        <v>0</v>
      </c>
      <c r="AW23" s="40">
        <f t="shared" si="16"/>
        <v>5487.48</v>
      </c>
      <c r="AY23" s="12">
        <f t="shared" si="17"/>
        <v>978.76799999999912</v>
      </c>
    </row>
    <row r="24" spans="1:51" x14ac:dyDescent="0.25">
      <c r="A24" s="25" t="s">
        <v>59</v>
      </c>
      <c r="B24" s="26">
        <v>324</v>
      </c>
      <c r="C24" s="26">
        <v>6.71</v>
      </c>
      <c r="D24" s="26">
        <f t="shared" si="0"/>
        <v>2174.04</v>
      </c>
      <c r="E24" s="26">
        <v>543</v>
      </c>
      <c r="F24" s="26">
        <v>8.3699999999999992</v>
      </c>
      <c r="G24" s="26">
        <f t="shared" si="1"/>
        <v>4544.91</v>
      </c>
      <c r="H24" s="26"/>
      <c r="I24" s="26">
        <v>13.2</v>
      </c>
      <c r="J24" s="26">
        <f t="shared" si="2"/>
        <v>0</v>
      </c>
      <c r="K24" s="32">
        <v>324</v>
      </c>
      <c r="L24" s="26">
        <v>7.11</v>
      </c>
      <c r="M24" s="26">
        <f t="shared" si="3"/>
        <v>2303.6400000000003</v>
      </c>
      <c r="N24" s="35">
        <v>543</v>
      </c>
      <c r="O24" s="26">
        <v>8.8699999999999992</v>
      </c>
      <c r="P24" s="26">
        <f t="shared" si="4"/>
        <v>4816.41</v>
      </c>
      <c r="Q24" s="34"/>
      <c r="R24" s="26">
        <v>13.78</v>
      </c>
      <c r="S24" s="26">
        <f t="shared" si="5"/>
        <v>0</v>
      </c>
      <c r="T24" s="40">
        <f t="shared" si="6"/>
        <v>13839</v>
      </c>
      <c r="V24" s="20" t="s">
        <v>59</v>
      </c>
      <c r="W24" s="37">
        <v>11427</v>
      </c>
      <c r="X24" s="37">
        <v>-2616.1799999999998</v>
      </c>
      <c r="Y24" s="11">
        <f t="shared" si="7"/>
        <v>14043.18</v>
      </c>
      <c r="Z24" s="11">
        <f t="shared" si="8"/>
        <v>204.18000000000029</v>
      </c>
      <c r="AA24" s="41">
        <f t="shared" si="9"/>
        <v>0</v>
      </c>
      <c r="AD24" s="25" t="s">
        <v>59</v>
      </c>
      <c r="AE24" s="26">
        <v>324</v>
      </c>
      <c r="AF24" s="26">
        <v>8.17</v>
      </c>
      <c r="AG24" s="26">
        <f t="shared" si="10"/>
        <v>2647.08</v>
      </c>
      <c r="AH24" s="26">
        <v>543</v>
      </c>
      <c r="AI24" s="26">
        <v>10.199999999999999</v>
      </c>
      <c r="AJ24" s="26">
        <f t="shared" si="11"/>
        <v>5538.5999999999995</v>
      </c>
      <c r="AK24" s="26"/>
      <c r="AL24" s="26">
        <v>16.07</v>
      </c>
      <c r="AM24" s="26">
        <f t="shared" si="12"/>
        <v>0</v>
      </c>
      <c r="AN24" s="32">
        <v>324</v>
      </c>
      <c r="AO24" s="26">
        <v>8.65</v>
      </c>
      <c r="AP24" s="26">
        <f t="shared" si="13"/>
        <v>2802.6</v>
      </c>
      <c r="AQ24" s="35">
        <v>543</v>
      </c>
      <c r="AR24" s="26">
        <v>10.8</v>
      </c>
      <c r="AS24" s="26">
        <f t="shared" si="14"/>
        <v>5864.4000000000005</v>
      </c>
      <c r="AT24" s="34"/>
      <c r="AU24" s="26">
        <v>16.78</v>
      </c>
      <c r="AV24" s="26">
        <f t="shared" si="15"/>
        <v>0</v>
      </c>
      <c r="AW24" s="40">
        <f t="shared" si="16"/>
        <v>16852.68</v>
      </c>
      <c r="AY24" s="12">
        <f t="shared" si="17"/>
        <v>3013.6800000000003</v>
      </c>
    </row>
    <row r="25" spans="1:51" x14ac:dyDescent="0.25">
      <c r="A25" s="25" t="s">
        <v>60</v>
      </c>
      <c r="B25" s="26">
        <v>252</v>
      </c>
      <c r="C25" s="26">
        <v>6.71</v>
      </c>
      <c r="D25" s="26">
        <f t="shared" si="0"/>
        <v>1690.92</v>
      </c>
      <c r="E25" s="26">
        <v>209.4</v>
      </c>
      <c r="F25" s="26">
        <v>8.3699999999999992</v>
      </c>
      <c r="G25" s="26">
        <f t="shared" si="1"/>
        <v>1752.6779999999999</v>
      </c>
      <c r="H25" s="26"/>
      <c r="I25" s="26">
        <v>13.2</v>
      </c>
      <c r="J25" s="26">
        <f t="shared" si="2"/>
        <v>0</v>
      </c>
      <c r="K25" s="32">
        <v>252</v>
      </c>
      <c r="L25" s="26">
        <v>7.11</v>
      </c>
      <c r="M25" s="26">
        <f t="shared" si="3"/>
        <v>1791.72</v>
      </c>
      <c r="N25" s="33">
        <v>209.4</v>
      </c>
      <c r="O25" s="26">
        <v>8.8699999999999992</v>
      </c>
      <c r="P25" s="26">
        <f t="shared" si="4"/>
        <v>1857.3779999999999</v>
      </c>
      <c r="Q25" s="34"/>
      <c r="R25" s="26">
        <v>13.78</v>
      </c>
      <c r="S25" s="26">
        <f t="shared" si="5"/>
        <v>0</v>
      </c>
      <c r="T25" s="40">
        <f t="shared" si="6"/>
        <v>7092.6959999999999</v>
      </c>
      <c r="V25" s="20" t="s">
        <v>60</v>
      </c>
      <c r="W25" s="37">
        <v>5856.25</v>
      </c>
      <c r="X25" s="37">
        <v>-1340.86</v>
      </c>
      <c r="Y25" s="11">
        <f t="shared" si="7"/>
        <v>7197.11</v>
      </c>
      <c r="Z25" s="11">
        <f t="shared" si="8"/>
        <v>104.41399999999976</v>
      </c>
      <c r="AA25" s="41">
        <f t="shared" si="9"/>
        <v>-2.8421709430404007E-14</v>
      </c>
      <c r="AD25" s="25" t="s">
        <v>60</v>
      </c>
      <c r="AE25" s="26">
        <v>252</v>
      </c>
      <c r="AF25" s="26">
        <v>8.17</v>
      </c>
      <c r="AG25" s="26">
        <f t="shared" si="10"/>
        <v>2058.84</v>
      </c>
      <c r="AH25" s="26">
        <v>209.4</v>
      </c>
      <c r="AI25" s="26">
        <v>10.199999999999999</v>
      </c>
      <c r="AJ25" s="26">
        <f t="shared" si="11"/>
        <v>2135.88</v>
      </c>
      <c r="AK25" s="26"/>
      <c r="AL25" s="26">
        <v>16.07</v>
      </c>
      <c r="AM25" s="26">
        <f t="shared" si="12"/>
        <v>0</v>
      </c>
      <c r="AN25" s="32">
        <v>252</v>
      </c>
      <c r="AO25" s="26">
        <v>8.65</v>
      </c>
      <c r="AP25" s="26">
        <f t="shared" si="13"/>
        <v>2179.8000000000002</v>
      </c>
      <c r="AQ25" s="33">
        <v>209.4</v>
      </c>
      <c r="AR25" s="26">
        <v>10.8</v>
      </c>
      <c r="AS25" s="26">
        <f t="shared" si="14"/>
        <v>2261.5200000000004</v>
      </c>
      <c r="AT25" s="34"/>
      <c r="AU25" s="26">
        <v>16.78</v>
      </c>
      <c r="AV25" s="26">
        <f t="shared" si="15"/>
        <v>0</v>
      </c>
      <c r="AW25" s="40">
        <f t="shared" si="16"/>
        <v>8636.0400000000009</v>
      </c>
      <c r="AY25" s="12">
        <f t="shared" si="17"/>
        <v>1543.344000000001</v>
      </c>
    </row>
    <row r="26" spans="1:51" x14ac:dyDescent="0.25">
      <c r="A26" s="25" t="s">
        <v>61</v>
      </c>
      <c r="B26" s="26">
        <v>252</v>
      </c>
      <c r="C26" s="26">
        <v>6.71</v>
      </c>
      <c r="D26" s="26">
        <f t="shared" si="0"/>
        <v>1690.92</v>
      </c>
      <c r="E26" s="26">
        <v>58.2</v>
      </c>
      <c r="F26" s="26">
        <v>8.3699999999999992</v>
      </c>
      <c r="G26" s="26">
        <f t="shared" si="1"/>
        <v>487.13399999999996</v>
      </c>
      <c r="H26" s="26"/>
      <c r="I26" s="26">
        <v>13.2</v>
      </c>
      <c r="J26" s="26">
        <f t="shared" si="2"/>
        <v>0</v>
      </c>
      <c r="K26" s="32">
        <v>252</v>
      </c>
      <c r="L26" s="26">
        <v>7.11</v>
      </c>
      <c r="M26" s="26">
        <f t="shared" si="3"/>
        <v>1791.72</v>
      </c>
      <c r="N26" s="33">
        <v>58.2</v>
      </c>
      <c r="O26" s="26">
        <v>8.8699999999999992</v>
      </c>
      <c r="P26" s="26">
        <f t="shared" si="4"/>
        <v>516.23399999999992</v>
      </c>
      <c r="Q26" s="34"/>
      <c r="R26" s="26">
        <v>13.78</v>
      </c>
      <c r="S26" s="26">
        <f t="shared" si="5"/>
        <v>0</v>
      </c>
      <c r="T26" s="40">
        <f t="shared" si="6"/>
        <v>4486.0079999999998</v>
      </c>
      <c r="V26" s="20" t="s">
        <v>61</v>
      </c>
      <c r="W26" s="37">
        <v>3682.61</v>
      </c>
      <c r="X26" s="21">
        <v>-869.25</v>
      </c>
      <c r="Y26" s="11">
        <f t="shared" si="7"/>
        <v>4551.8600000000006</v>
      </c>
      <c r="Z26" s="11">
        <f t="shared" si="8"/>
        <v>65.852000000000771</v>
      </c>
      <c r="AA26" s="41">
        <f t="shared" si="9"/>
        <v>-1.4210854715202004E-14</v>
      </c>
      <c r="AD26" s="25" t="s">
        <v>61</v>
      </c>
      <c r="AE26" s="26">
        <v>252</v>
      </c>
      <c r="AF26" s="26">
        <v>8.17</v>
      </c>
      <c r="AG26" s="26">
        <f t="shared" si="10"/>
        <v>2058.84</v>
      </c>
      <c r="AH26" s="26">
        <v>58.2</v>
      </c>
      <c r="AI26" s="26">
        <v>10.199999999999999</v>
      </c>
      <c r="AJ26" s="26">
        <f t="shared" si="11"/>
        <v>593.64</v>
      </c>
      <c r="AK26" s="26"/>
      <c r="AL26" s="26">
        <v>16.07</v>
      </c>
      <c r="AM26" s="26">
        <f t="shared" si="12"/>
        <v>0</v>
      </c>
      <c r="AN26" s="32">
        <v>252</v>
      </c>
      <c r="AO26" s="26">
        <v>8.65</v>
      </c>
      <c r="AP26" s="26">
        <f t="shared" si="13"/>
        <v>2179.8000000000002</v>
      </c>
      <c r="AQ26" s="33">
        <v>58.2</v>
      </c>
      <c r="AR26" s="26">
        <v>10.8</v>
      </c>
      <c r="AS26" s="26">
        <f t="shared" si="14"/>
        <v>628.56000000000006</v>
      </c>
      <c r="AT26" s="34"/>
      <c r="AU26" s="26">
        <v>16.78</v>
      </c>
      <c r="AV26" s="26">
        <f t="shared" si="15"/>
        <v>0</v>
      </c>
      <c r="AW26" s="40">
        <f t="shared" si="16"/>
        <v>5460.8400000000011</v>
      </c>
      <c r="AY26" s="12">
        <f t="shared" si="17"/>
        <v>974.83200000000124</v>
      </c>
    </row>
    <row r="27" spans="1:51" x14ac:dyDescent="0.25">
      <c r="A27" s="25" t="s">
        <v>62</v>
      </c>
      <c r="B27" s="26">
        <v>432</v>
      </c>
      <c r="C27" s="26">
        <v>6.71</v>
      </c>
      <c r="D27" s="26">
        <f t="shared" si="0"/>
        <v>2898.72</v>
      </c>
      <c r="E27" s="26">
        <v>360</v>
      </c>
      <c r="F27" s="26">
        <v>8.3699999999999992</v>
      </c>
      <c r="G27" s="26">
        <f t="shared" si="1"/>
        <v>3013.2</v>
      </c>
      <c r="H27" s="26"/>
      <c r="I27" s="26">
        <v>13.2</v>
      </c>
      <c r="J27" s="26">
        <f t="shared" si="2"/>
        <v>0</v>
      </c>
      <c r="K27" s="32">
        <v>432</v>
      </c>
      <c r="L27" s="26">
        <v>7.11</v>
      </c>
      <c r="M27" s="26">
        <f t="shared" si="3"/>
        <v>3071.52</v>
      </c>
      <c r="N27" s="35">
        <v>360</v>
      </c>
      <c r="O27" s="26">
        <v>8.8699999999999992</v>
      </c>
      <c r="P27" s="26">
        <f t="shared" si="4"/>
        <v>3193.2</v>
      </c>
      <c r="Q27" s="34"/>
      <c r="R27" s="26">
        <v>13.78</v>
      </c>
      <c r="S27" s="26">
        <f t="shared" si="5"/>
        <v>0</v>
      </c>
      <c r="T27" s="40">
        <f t="shared" si="6"/>
        <v>12176.64</v>
      </c>
      <c r="V27" s="20" t="s">
        <v>62</v>
      </c>
      <c r="W27" s="37">
        <v>10054.030000000001</v>
      </c>
      <c r="X27" s="37">
        <v>-2301.9299999999998</v>
      </c>
      <c r="Y27" s="11">
        <f t="shared" si="7"/>
        <v>12355.960000000001</v>
      </c>
      <c r="Z27" s="11">
        <f t="shared" si="8"/>
        <v>179.32000000000153</v>
      </c>
      <c r="AA27" s="41">
        <f t="shared" si="9"/>
        <v>0</v>
      </c>
      <c r="AD27" s="25" t="s">
        <v>62</v>
      </c>
      <c r="AE27" s="26">
        <v>432</v>
      </c>
      <c r="AF27" s="26">
        <v>8.17</v>
      </c>
      <c r="AG27" s="26">
        <f t="shared" si="10"/>
        <v>3529.44</v>
      </c>
      <c r="AH27" s="26">
        <v>360</v>
      </c>
      <c r="AI27" s="26">
        <v>10.199999999999999</v>
      </c>
      <c r="AJ27" s="26">
        <f t="shared" si="11"/>
        <v>3671.9999999999995</v>
      </c>
      <c r="AK27" s="26"/>
      <c r="AL27" s="26">
        <v>16.07</v>
      </c>
      <c r="AM27" s="26">
        <f t="shared" si="12"/>
        <v>0</v>
      </c>
      <c r="AN27" s="32">
        <v>432</v>
      </c>
      <c r="AO27" s="26">
        <v>8.65</v>
      </c>
      <c r="AP27" s="26">
        <f t="shared" si="13"/>
        <v>3736.8</v>
      </c>
      <c r="AQ27" s="35">
        <v>360</v>
      </c>
      <c r="AR27" s="26">
        <v>10.8</v>
      </c>
      <c r="AS27" s="26">
        <f t="shared" si="14"/>
        <v>3888.0000000000005</v>
      </c>
      <c r="AT27" s="34"/>
      <c r="AU27" s="26">
        <v>16.78</v>
      </c>
      <c r="AV27" s="26">
        <f t="shared" si="15"/>
        <v>0</v>
      </c>
      <c r="AW27" s="40">
        <f t="shared" si="16"/>
        <v>14826.24</v>
      </c>
      <c r="AY27" s="12">
        <f t="shared" si="17"/>
        <v>2649.6000000000004</v>
      </c>
    </row>
    <row r="28" spans="1:51" x14ac:dyDescent="0.25">
      <c r="A28" s="25" t="s">
        <v>63</v>
      </c>
      <c r="B28" s="26">
        <v>324</v>
      </c>
      <c r="C28" s="26">
        <v>6.71</v>
      </c>
      <c r="D28" s="26">
        <f t="shared" si="0"/>
        <v>2174.04</v>
      </c>
      <c r="E28" s="26">
        <v>135.6</v>
      </c>
      <c r="F28" s="26">
        <v>8.3699999999999992</v>
      </c>
      <c r="G28" s="26">
        <f t="shared" si="1"/>
        <v>1134.9719999999998</v>
      </c>
      <c r="H28" s="26"/>
      <c r="I28" s="26">
        <v>13.2</v>
      </c>
      <c r="J28" s="26">
        <f t="shared" si="2"/>
        <v>0</v>
      </c>
      <c r="K28" s="32">
        <v>324</v>
      </c>
      <c r="L28" s="26">
        <v>7.11</v>
      </c>
      <c r="M28" s="26">
        <f t="shared" si="3"/>
        <v>2303.6400000000003</v>
      </c>
      <c r="N28" s="33">
        <v>135.6</v>
      </c>
      <c r="O28" s="26">
        <v>8.8699999999999992</v>
      </c>
      <c r="P28" s="26">
        <f t="shared" si="4"/>
        <v>1202.7719999999999</v>
      </c>
      <c r="Q28" s="34"/>
      <c r="R28" s="26">
        <v>13.78</v>
      </c>
      <c r="S28" s="26">
        <f t="shared" si="5"/>
        <v>0</v>
      </c>
      <c r="T28" s="40">
        <f t="shared" si="6"/>
        <v>6815.424</v>
      </c>
      <c r="V28" s="20" t="s">
        <v>63</v>
      </c>
      <c r="W28" s="37">
        <v>5627.28</v>
      </c>
      <c r="X28" s="37">
        <v>-1288.3</v>
      </c>
      <c r="Y28" s="11">
        <f t="shared" si="7"/>
        <v>6915.58</v>
      </c>
      <c r="Z28" s="11">
        <f t="shared" si="8"/>
        <v>100.15599999999995</v>
      </c>
      <c r="AA28" s="41">
        <f t="shared" si="9"/>
        <v>2.8421709430404007E-14</v>
      </c>
      <c r="AD28" s="25" t="s">
        <v>63</v>
      </c>
      <c r="AE28" s="26">
        <v>324</v>
      </c>
      <c r="AF28" s="26">
        <v>8.17</v>
      </c>
      <c r="AG28" s="26">
        <f t="shared" si="10"/>
        <v>2647.08</v>
      </c>
      <c r="AH28" s="26">
        <v>135.6</v>
      </c>
      <c r="AI28" s="26">
        <v>10.199999999999999</v>
      </c>
      <c r="AJ28" s="26">
        <f t="shared" si="11"/>
        <v>1383.12</v>
      </c>
      <c r="AK28" s="26"/>
      <c r="AL28" s="26">
        <v>16.07</v>
      </c>
      <c r="AM28" s="26">
        <f t="shared" si="12"/>
        <v>0</v>
      </c>
      <c r="AN28" s="32">
        <v>324</v>
      </c>
      <c r="AO28" s="26">
        <v>8.65</v>
      </c>
      <c r="AP28" s="26">
        <f t="shared" si="13"/>
        <v>2802.6</v>
      </c>
      <c r="AQ28" s="33">
        <v>135.6</v>
      </c>
      <c r="AR28" s="26">
        <v>10.8</v>
      </c>
      <c r="AS28" s="26">
        <f t="shared" si="14"/>
        <v>1464.48</v>
      </c>
      <c r="AT28" s="34"/>
      <c r="AU28" s="26">
        <v>16.78</v>
      </c>
      <c r="AV28" s="26">
        <f t="shared" si="15"/>
        <v>0</v>
      </c>
      <c r="AW28" s="40">
        <f t="shared" si="16"/>
        <v>8297.2799999999988</v>
      </c>
      <c r="AY28" s="12">
        <f t="shared" si="17"/>
        <v>1481.8559999999989</v>
      </c>
    </row>
    <row r="29" spans="1:51" x14ac:dyDescent="0.25">
      <c r="A29" s="25" t="s">
        <v>64</v>
      </c>
      <c r="B29" s="26">
        <v>252</v>
      </c>
      <c r="C29" s="26">
        <v>6.71</v>
      </c>
      <c r="D29" s="26">
        <f t="shared" si="0"/>
        <v>1690.92</v>
      </c>
      <c r="E29" s="26">
        <v>63.6</v>
      </c>
      <c r="F29" s="26">
        <v>8.3699999999999992</v>
      </c>
      <c r="G29" s="26">
        <f t="shared" si="1"/>
        <v>532.33199999999999</v>
      </c>
      <c r="H29" s="26"/>
      <c r="I29" s="26">
        <v>13.2</v>
      </c>
      <c r="J29" s="26">
        <f t="shared" si="2"/>
        <v>0</v>
      </c>
      <c r="K29" s="32">
        <v>252</v>
      </c>
      <c r="L29" s="26">
        <v>7.11</v>
      </c>
      <c r="M29" s="26">
        <f t="shared" si="3"/>
        <v>1791.72</v>
      </c>
      <c r="N29" s="33">
        <v>63.6</v>
      </c>
      <c r="O29" s="26">
        <v>8.8699999999999992</v>
      </c>
      <c r="P29" s="26">
        <f t="shared" si="4"/>
        <v>564.13199999999995</v>
      </c>
      <c r="Q29" s="34"/>
      <c r="R29" s="26">
        <v>13.78</v>
      </c>
      <c r="S29" s="26">
        <f t="shared" si="5"/>
        <v>0</v>
      </c>
      <c r="T29" s="40">
        <f t="shared" si="6"/>
        <v>4579.1039999999994</v>
      </c>
      <c r="V29" s="20" t="s">
        <v>64</v>
      </c>
      <c r="W29" s="37">
        <v>3780.61</v>
      </c>
      <c r="X29" s="21">
        <v>-865.7</v>
      </c>
      <c r="Y29" s="11">
        <f t="shared" si="7"/>
        <v>4646.3100000000004</v>
      </c>
      <c r="Z29" s="11">
        <f t="shared" si="8"/>
        <v>67.20600000000104</v>
      </c>
      <c r="AA29" s="41">
        <f t="shared" si="9"/>
        <v>2.1316282072803006E-14</v>
      </c>
      <c r="AD29" s="25" t="s">
        <v>64</v>
      </c>
      <c r="AE29" s="26">
        <v>252</v>
      </c>
      <c r="AF29" s="26">
        <v>8.17</v>
      </c>
      <c r="AG29" s="26">
        <f t="shared" si="10"/>
        <v>2058.84</v>
      </c>
      <c r="AH29" s="26">
        <v>63.6</v>
      </c>
      <c r="AI29" s="26">
        <v>10.199999999999999</v>
      </c>
      <c r="AJ29" s="26">
        <f t="shared" si="11"/>
        <v>648.71999999999991</v>
      </c>
      <c r="AK29" s="26"/>
      <c r="AL29" s="26">
        <v>16.07</v>
      </c>
      <c r="AM29" s="26">
        <f t="shared" si="12"/>
        <v>0</v>
      </c>
      <c r="AN29" s="32">
        <v>252</v>
      </c>
      <c r="AO29" s="26">
        <v>8.65</v>
      </c>
      <c r="AP29" s="26">
        <f t="shared" si="13"/>
        <v>2179.8000000000002</v>
      </c>
      <c r="AQ29" s="33">
        <v>63.6</v>
      </c>
      <c r="AR29" s="26">
        <v>10.8</v>
      </c>
      <c r="AS29" s="26">
        <f t="shared" si="14"/>
        <v>686.88000000000011</v>
      </c>
      <c r="AT29" s="34"/>
      <c r="AU29" s="26">
        <v>16.78</v>
      </c>
      <c r="AV29" s="26">
        <f t="shared" si="15"/>
        <v>0</v>
      </c>
      <c r="AW29" s="40">
        <f t="shared" si="16"/>
        <v>5574.2400000000007</v>
      </c>
      <c r="AY29" s="12">
        <f t="shared" si="17"/>
        <v>995.13600000000133</v>
      </c>
    </row>
    <row r="30" spans="1:51" x14ac:dyDescent="0.25">
      <c r="A30" s="25" t="s">
        <v>65</v>
      </c>
      <c r="B30" s="26">
        <v>198</v>
      </c>
      <c r="C30" s="26">
        <v>6.71</v>
      </c>
      <c r="D30" s="26">
        <f t="shared" si="0"/>
        <v>1328.58</v>
      </c>
      <c r="E30" s="26">
        <v>669.6</v>
      </c>
      <c r="F30" s="26">
        <v>8.3699999999999992</v>
      </c>
      <c r="G30" s="26">
        <f t="shared" si="1"/>
        <v>5604.5519999999997</v>
      </c>
      <c r="H30" s="26"/>
      <c r="I30" s="26">
        <v>13.2</v>
      </c>
      <c r="J30" s="26">
        <f t="shared" si="2"/>
        <v>0</v>
      </c>
      <c r="K30" s="32">
        <v>198</v>
      </c>
      <c r="L30" s="26">
        <v>7.11</v>
      </c>
      <c r="M30" s="26">
        <f t="shared" si="3"/>
        <v>1407.78</v>
      </c>
      <c r="N30" s="33">
        <v>669.6</v>
      </c>
      <c r="O30" s="26">
        <v>8.8699999999999992</v>
      </c>
      <c r="P30" s="26">
        <f t="shared" si="4"/>
        <v>5939.3519999999999</v>
      </c>
      <c r="Q30" s="34"/>
      <c r="R30" s="26">
        <v>13.78</v>
      </c>
      <c r="S30" s="26">
        <f t="shared" si="5"/>
        <v>0</v>
      </c>
      <c r="T30" s="40">
        <f t="shared" si="6"/>
        <v>14280.263999999999</v>
      </c>
      <c r="V30" s="20" t="s">
        <v>65</v>
      </c>
      <c r="W30" s="37">
        <v>11791.69</v>
      </c>
      <c r="X30" s="37">
        <v>-2699.67</v>
      </c>
      <c r="Y30" s="11">
        <f t="shared" si="7"/>
        <v>14491.36</v>
      </c>
      <c r="Z30" s="11">
        <f t="shared" si="8"/>
        <v>211.09600000000137</v>
      </c>
      <c r="AA30" s="41">
        <f t="shared" si="9"/>
        <v>0</v>
      </c>
      <c r="AD30" s="25" t="s">
        <v>65</v>
      </c>
      <c r="AE30" s="26">
        <v>198</v>
      </c>
      <c r="AF30" s="26">
        <v>8.17</v>
      </c>
      <c r="AG30" s="26">
        <f t="shared" si="10"/>
        <v>1617.66</v>
      </c>
      <c r="AH30" s="26">
        <v>669.6</v>
      </c>
      <c r="AI30" s="26">
        <v>10.199999999999999</v>
      </c>
      <c r="AJ30" s="26">
        <f t="shared" si="11"/>
        <v>6829.92</v>
      </c>
      <c r="AK30" s="26"/>
      <c r="AL30" s="26">
        <v>16.07</v>
      </c>
      <c r="AM30" s="26">
        <f t="shared" si="12"/>
        <v>0</v>
      </c>
      <c r="AN30" s="32">
        <v>198</v>
      </c>
      <c r="AO30" s="26">
        <v>8.65</v>
      </c>
      <c r="AP30" s="26">
        <f t="shared" si="13"/>
        <v>1712.7</v>
      </c>
      <c r="AQ30" s="33">
        <v>669.6</v>
      </c>
      <c r="AR30" s="26">
        <v>10.8</v>
      </c>
      <c r="AS30" s="26">
        <f t="shared" si="14"/>
        <v>7231.68</v>
      </c>
      <c r="AT30" s="34"/>
      <c r="AU30" s="26">
        <v>16.78</v>
      </c>
      <c r="AV30" s="26">
        <f t="shared" si="15"/>
        <v>0</v>
      </c>
      <c r="AW30" s="40">
        <f t="shared" si="16"/>
        <v>17391.96</v>
      </c>
      <c r="AY30" s="12">
        <f t="shared" si="17"/>
        <v>3111.6959999999999</v>
      </c>
    </row>
    <row r="31" spans="1:51" x14ac:dyDescent="0.25">
      <c r="A31" s="25" t="s">
        <v>66</v>
      </c>
      <c r="B31" s="26">
        <v>324</v>
      </c>
      <c r="C31" s="26">
        <v>6.71</v>
      </c>
      <c r="D31" s="26">
        <f t="shared" si="0"/>
        <v>2174.04</v>
      </c>
      <c r="E31" s="26">
        <v>159.6</v>
      </c>
      <c r="F31" s="26">
        <v>8.3699999999999992</v>
      </c>
      <c r="G31" s="26">
        <f t="shared" si="1"/>
        <v>1335.8519999999999</v>
      </c>
      <c r="H31" s="26"/>
      <c r="I31" s="26">
        <v>13.2</v>
      </c>
      <c r="J31" s="26">
        <f t="shared" si="2"/>
        <v>0</v>
      </c>
      <c r="K31" s="32">
        <v>324</v>
      </c>
      <c r="L31" s="26">
        <v>7.11</v>
      </c>
      <c r="M31" s="26">
        <f t="shared" si="3"/>
        <v>2303.6400000000003</v>
      </c>
      <c r="N31" s="33">
        <v>159.6</v>
      </c>
      <c r="O31" s="26">
        <v>8.8699999999999992</v>
      </c>
      <c r="P31" s="26">
        <f t="shared" si="4"/>
        <v>1415.6519999999998</v>
      </c>
      <c r="Q31" s="34"/>
      <c r="R31" s="26">
        <v>13.78</v>
      </c>
      <c r="S31" s="26">
        <f t="shared" si="5"/>
        <v>0</v>
      </c>
      <c r="T31" s="40">
        <f t="shared" si="6"/>
        <v>7229.1840000000002</v>
      </c>
      <c r="V31" s="20" t="s">
        <v>66</v>
      </c>
      <c r="W31" s="37">
        <v>5968.98</v>
      </c>
      <c r="X31" s="37">
        <v>-1366.54</v>
      </c>
      <c r="Y31" s="11">
        <f t="shared" si="7"/>
        <v>7335.5199999999995</v>
      </c>
      <c r="Z31" s="11">
        <f t="shared" si="8"/>
        <v>106.33599999999933</v>
      </c>
      <c r="AA31" s="41">
        <f t="shared" si="9"/>
        <v>2.8421709430404007E-14</v>
      </c>
      <c r="AD31" s="25" t="s">
        <v>66</v>
      </c>
      <c r="AE31" s="26">
        <v>324</v>
      </c>
      <c r="AF31" s="26">
        <v>8.17</v>
      </c>
      <c r="AG31" s="26">
        <f t="shared" si="10"/>
        <v>2647.08</v>
      </c>
      <c r="AH31" s="26">
        <v>159.6</v>
      </c>
      <c r="AI31" s="26">
        <v>10.199999999999999</v>
      </c>
      <c r="AJ31" s="26">
        <f t="shared" si="11"/>
        <v>1627.9199999999998</v>
      </c>
      <c r="AK31" s="26"/>
      <c r="AL31" s="26">
        <v>16.07</v>
      </c>
      <c r="AM31" s="26">
        <f t="shared" si="12"/>
        <v>0</v>
      </c>
      <c r="AN31" s="32">
        <v>324</v>
      </c>
      <c r="AO31" s="26">
        <v>8.65</v>
      </c>
      <c r="AP31" s="26">
        <f t="shared" si="13"/>
        <v>2802.6</v>
      </c>
      <c r="AQ31" s="33">
        <v>159.6</v>
      </c>
      <c r="AR31" s="26">
        <v>10.8</v>
      </c>
      <c r="AS31" s="26">
        <f t="shared" si="14"/>
        <v>1723.68</v>
      </c>
      <c r="AT31" s="34"/>
      <c r="AU31" s="26">
        <v>16.78</v>
      </c>
      <c r="AV31" s="26">
        <f t="shared" si="15"/>
        <v>0</v>
      </c>
      <c r="AW31" s="40">
        <f t="shared" si="16"/>
        <v>8801.2800000000007</v>
      </c>
      <c r="AY31" s="12">
        <f t="shared" si="17"/>
        <v>1572.0960000000005</v>
      </c>
    </row>
    <row r="32" spans="1:51" x14ac:dyDescent="0.25">
      <c r="A32" s="25" t="s">
        <v>67</v>
      </c>
      <c r="B32" s="26">
        <v>324</v>
      </c>
      <c r="C32" s="26">
        <v>6.71</v>
      </c>
      <c r="D32" s="26">
        <f t="shared" si="0"/>
        <v>2174.04</v>
      </c>
      <c r="E32" s="26">
        <v>6</v>
      </c>
      <c r="F32" s="26">
        <v>8.3699999999999992</v>
      </c>
      <c r="G32" s="26">
        <f t="shared" si="1"/>
        <v>50.22</v>
      </c>
      <c r="H32" s="26"/>
      <c r="I32" s="26">
        <v>13.2</v>
      </c>
      <c r="J32" s="26">
        <f t="shared" si="2"/>
        <v>0</v>
      </c>
      <c r="K32" s="32">
        <v>324</v>
      </c>
      <c r="L32" s="26">
        <v>7.11</v>
      </c>
      <c r="M32" s="26">
        <f t="shared" si="3"/>
        <v>2303.6400000000003</v>
      </c>
      <c r="N32" s="35">
        <v>6</v>
      </c>
      <c r="O32" s="26">
        <v>8.8699999999999992</v>
      </c>
      <c r="P32" s="26">
        <f t="shared" si="4"/>
        <v>53.22</v>
      </c>
      <c r="Q32" s="34"/>
      <c r="R32" s="26">
        <v>13.78</v>
      </c>
      <c r="S32" s="26">
        <f t="shared" si="5"/>
        <v>0</v>
      </c>
      <c r="T32" s="40">
        <f t="shared" si="6"/>
        <v>4581.12</v>
      </c>
      <c r="V32" s="20" t="s">
        <v>67</v>
      </c>
      <c r="W32" s="37">
        <v>3782.28</v>
      </c>
      <c r="X32" s="21">
        <v>-865.92</v>
      </c>
      <c r="Y32" s="11">
        <f t="shared" si="7"/>
        <v>4648.2</v>
      </c>
      <c r="Z32" s="11">
        <f t="shared" si="8"/>
        <v>67.079999999999927</v>
      </c>
      <c r="AA32" s="41">
        <f t="shared" si="9"/>
        <v>0</v>
      </c>
      <c r="AD32" s="25" t="s">
        <v>67</v>
      </c>
      <c r="AE32" s="26">
        <v>324</v>
      </c>
      <c r="AF32" s="26">
        <v>8.17</v>
      </c>
      <c r="AG32" s="26">
        <f t="shared" si="10"/>
        <v>2647.08</v>
      </c>
      <c r="AH32" s="26">
        <v>6</v>
      </c>
      <c r="AI32" s="26">
        <v>10.199999999999999</v>
      </c>
      <c r="AJ32" s="26">
        <f t="shared" si="11"/>
        <v>61.199999999999996</v>
      </c>
      <c r="AK32" s="26"/>
      <c r="AL32" s="26">
        <v>16.07</v>
      </c>
      <c r="AM32" s="26">
        <f t="shared" si="12"/>
        <v>0</v>
      </c>
      <c r="AN32" s="32">
        <v>324</v>
      </c>
      <c r="AO32" s="26">
        <v>8.65</v>
      </c>
      <c r="AP32" s="26">
        <f t="shared" si="13"/>
        <v>2802.6</v>
      </c>
      <c r="AQ32" s="35">
        <v>6</v>
      </c>
      <c r="AR32" s="26">
        <v>10.8</v>
      </c>
      <c r="AS32" s="26">
        <f t="shared" si="14"/>
        <v>64.800000000000011</v>
      </c>
      <c r="AT32" s="34"/>
      <c r="AU32" s="26">
        <v>16.78</v>
      </c>
      <c r="AV32" s="26">
        <f t="shared" si="15"/>
        <v>0</v>
      </c>
      <c r="AW32" s="40">
        <f t="shared" si="16"/>
        <v>5575.6799999999994</v>
      </c>
      <c r="AY32" s="12">
        <f t="shared" si="17"/>
        <v>994.55999999999949</v>
      </c>
    </row>
    <row r="33" spans="1:51" x14ac:dyDescent="0.25">
      <c r="A33" s="25" t="s">
        <v>68</v>
      </c>
      <c r="B33" s="26">
        <v>252</v>
      </c>
      <c r="C33" s="26">
        <v>6.71</v>
      </c>
      <c r="D33" s="26">
        <f t="shared" si="0"/>
        <v>1690.92</v>
      </c>
      <c r="E33" s="26">
        <v>615</v>
      </c>
      <c r="F33" s="26">
        <v>8.3699999999999992</v>
      </c>
      <c r="G33" s="26">
        <f t="shared" si="1"/>
        <v>5147.5499999999993</v>
      </c>
      <c r="H33" s="26"/>
      <c r="I33" s="26">
        <v>13.2</v>
      </c>
      <c r="J33" s="26">
        <f t="shared" si="2"/>
        <v>0</v>
      </c>
      <c r="K33" s="32">
        <v>252</v>
      </c>
      <c r="L33" s="26">
        <v>7.11</v>
      </c>
      <c r="M33" s="26">
        <f t="shared" si="3"/>
        <v>1791.72</v>
      </c>
      <c r="N33" s="35">
        <v>615</v>
      </c>
      <c r="O33" s="26">
        <v>8.8699999999999992</v>
      </c>
      <c r="P33" s="26">
        <f t="shared" si="4"/>
        <v>5455.0499999999993</v>
      </c>
      <c r="Q33" s="34"/>
      <c r="R33" s="26">
        <v>13.78</v>
      </c>
      <c r="S33" s="26">
        <f t="shared" si="5"/>
        <v>0</v>
      </c>
      <c r="T33" s="40">
        <f t="shared" si="6"/>
        <v>14085.239999999998</v>
      </c>
      <c r="V33" s="20" t="s">
        <v>68</v>
      </c>
      <c r="W33" s="37">
        <v>11630.47</v>
      </c>
      <c r="X33" s="37">
        <v>-2662.81</v>
      </c>
      <c r="Y33" s="11">
        <f t="shared" si="7"/>
        <v>14293.279999999999</v>
      </c>
      <c r="Z33" s="11">
        <f t="shared" si="8"/>
        <v>208.04000000000087</v>
      </c>
      <c r="AA33" s="41">
        <f t="shared" si="9"/>
        <v>0</v>
      </c>
      <c r="AD33" s="25" t="s">
        <v>68</v>
      </c>
      <c r="AE33" s="26">
        <v>252</v>
      </c>
      <c r="AF33" s="26">
        <v>8.17</v>
      </c>
      <c r="AG33" s="26">
        <f t="shared" si="10"/>
        <v>2058.84</v>
      </c>
      <c r="AH33" s="26">
        <v>615</v>
      </c>
      <c r="AI33" s="26">
        <v>10.199999999999999</v>
      </c>
      <c r="AJ33" s="26">
        <f t="shared" si="11"/>
        <v>6273</v>
      </c>
      <c r="AK33" s="26"/>
      <c r="AL33" s="26">
        <v>16.07</v>
      </c>
      <c r="AM33" s="26">
        <f t="shared" si="12"/>
        <v>0</v>
      </c>
      <c r="AN33" s="32">
        <v>252</v>
      </c>
      <c r="AO33" s="26">
        <v>8.65</v>
      </c>
      <c r="AP33" s="26">
        <f t="shared" si="13"/>
        <v>2179.8000000000002</v>
      </c>
      <c r="AQ33" s="35">
        <v>615</v>
      </c>
      <c r="AR33" s="26">
        <v>10.8</v>
      </c>
      <c r="AS33" s="26">
        <f t="shared" si="14"/>
        <v>6642</v>
      </c>
      <c r="AT33" s="34"/>
      <c r="AU33" s="26">
        <v>16.78</v>
      </c>
      <c r="AV33" s="26">
        <f t="shared" si="15"/>
        <v>0</v>
      </c>
      <c r="AW33" s="40">
        <f t="shared" si="16"/>
        <v>17153.64</v>
      </c>
      <c r="AY33" s="12">
        <f t="shared" si="17"/>
        <v>3068.4000000000015</v>
      </c>
    </row>
    <row r="34" spans="1:51" x14ac:dyDescent="0.25">
      <c r="A34" s="25" t="s">
        <v>69</v>
      </c>
      <c r="B34" s="26">
        <v>462</v>
      </c>
      <c r="C34" s="26">
        <v>6.71</v>
      </c>
      <c r="D34" s="26">
        <f t="shared" si="0"/>
        <v>3100.02</v>
      </c>
      <c r="E34" s="26"/>
      <c r="F34" s="26">
        <v>8.3699999999999992</v>
      </c>
      <c r="G34" s="26">
        <f t="shared" si="1"/>
        <v>0</v>
      </c>
      <c r="H34" s="26"/>
      <c r="I34" s="26">
        <v>13.2</v>
      </c>
      <c r="J34" s="26">
        <f t="shared" si="2"/>
        <v>0</v>
      </c>
      <c r="K34" s="32">
        <v>462</v>
      </c>
      <c r="L34" s="26">
        <v>7.11</v>
      </c>
      <c r="M34" s="26">
        <f t="shared" si="3"/>
        <v>3284.82</v>
      </c>
      <c r="N34" s="34"/>
      <c r="O34" s="26">
        <v>8.8699999999999992</v>
      </c>
      <c r="P34" s="26">
        <f t="shared" si="4"/>
        <v>0</v>
      </c>
      <c r="Q34" s="34"/>
      <c r="R34" s="26">
        <v>13.78</v>
      </c>
      <c r="S34" s="26">
        <f t="shared" si="5"/>
        <v>0</v>
      </c>
      <c r="T34" s="40">
        <f t="shared" si="6"/>
        <v>6384.84</v>
      </c>
      <c r="V34" s="20" t="s">
        <v>69</v>
      </c>
      <c r="W34" s="37">
        <v>5271.38</v>
      </c>
      <c r="X34" s="37">
        <v>-1206.93</v>
      </c>
      <c r="Y34" s="11">
        <f t="shared" si="7"/>
        <v>6478.31</v>
      </c>
      <c r="Z34" s="11">
        <f t="shared" si="8"/>
        <v>93.470000000000255</v>
      </c>
      <c r="AA34" s="41">
        <f t="shared" si="9"/>
        <v>0</v>
      </c>
      <c r="AD34" s="25" t="s">
        <v>69</v>
      </c>
      <c r="AE34" s="26">
        <v>462</v>
      </c>
      <c r="AF34" s="26">
        <v>8.17</v>
      </c>
      <c r="AG34" s="26">
        <f t="shared" si="10"/>
        <v>3774.54</v>
      </c>
      <c r="AH34" s="26"/>
      <c r="AI34" s="26">
        <v>10.199999999999999</v>
      </c>
      <c r="AJ34" s="26">
        <f t="shared" si="11"/>
        <v>0</v>
      </c>
      <c r="AK34" s="26"/>
      <c r="AL34" s="26">
        <v>16.07</v>
      </c>
      <c r="AM34" s="26">
        <f t="shared" si="12"/>
        <v>0</v>
      </c>
      <c r="AN34" s="32">
        <v>462</v>
      </c>
      <c r="AO34" s="26">
        <v>8.65</v>
      </c>
      <c r="AP34" s="26">
        <f t="shared" si="13"/>
        <v>3996.3</v>
      </c>
      <c r="AQ34" s="34"/>
      <c r="AR34" s="26">
        <v>10.8</v>
      </c>
      <c r="AS34" s="26">
        <f t="shared" si="14"/>
        <v>0</v>
      </c>
      <c r="AT34" s="34"/>
      <c r="AU34" s="26">
        <v>16.78</v>
      </c>
      <c r="AV34" s="26">
        <f t="shared" si="15"/>
        <v>0</v>
      </c>
      <c r="AW34" s="40">
        <f t="shared" si="16"/>
        <v>7770.84</v>
      </c>
      <c r="AY34" s="12">
        <f t="shared" si="17"/>
        <v>1386</v>
      </c>
    </row>
    <row r="35" spans="1:51" x14ac:dyDescent="0.25">
      <c r="A35" s="25" t="s">
        <v>70</v>
      </c>
      <c r="B35" s="26">
        <v>252</v>
      </c>
      <c r="C35" s="26">
        <v>6.71</v>
      </c>
      <c r="D35" s="26">
        <f t="shared" si="0"/>
        <v>1690.92</v>
      </c>
      <c r="E35" s="26">
        <v>204.6</v>
      </c>
      <c r="F35" s="26">
        <v>8.3699999999999992</v>
      </c>
      <c r="G35" s="26">
        <f t="shared" si="1"/>
        <v>1712.5019999999997</v>
      </c>
      <c r="H35" s="26"/>
      <c r="I35" s="26">
        <v>13.2</v>
      </c>
      <c r="J35" s="26">
        <f t="shared" si="2"/>
        <v>0</v>
      </c>
      <c r="K35" s="32">
        <v>252</v>
      </c>
      <c r="L35" s="26">
        <v>7.11</v>
      </c>
      <c r="M35" s="26">
        <f t="shared" si="3"/>
        <v>1791.72</v>
      </c>
      <c r="N35" s="33">
        <v>204.6</v>
      </c>
      <c r="O35" s="26">
        <v>8.8699999999999992</v>
      </c>
      <c r="P35" s="26">
        <f t="shared" si="4"/>
        <v>1814.8019999999997</v>
      </c>
      <c r="Q35" s="34"/>
      <c r="R35" s="26">
        <v>13.78</v>
      </c>
      <c r="S35" s="26">
        <f t="shared" si="5"/>
        <v>0</v>
      </c>
      <c r="T35" s="40">
        <f t="shared" si="6"/>
        <v>7009.9439999999995</v>
      </c>
      <c r="V35" s="20" t="s">
        <v>70</v>
      </c>
      <c r="W35" s="37">
        <v>5787.97</v>
      </c>
      <c r="X35" s="37">
        <v>-1325.22</v>
      </c>
      <c r="Y35" s="11">
        <f t="shared" si="7"/>
        <v>7113.1900000000005</v>
      </c>
      <c r="Z35" s="11">
        <f t="shared" si="8"/>
        <v>103.246000000001</v>
      </c>
      <c r="AA35" s="41">
        <f t="shared" si="9"/>
        <v>2.8421709430404007E-14</v>
      </c>
      <c r="AD35" s="25" t="s">
        <v>70</v>
      </c>
      <c r="AE35" s="26">
        <v>252</v>
      </c>
      <c r="AF35" s="26">
        <v>8.17</v>
      </c>
      <c r="AG35" s="26">
        <f t="shared" si="10"/>
        <v>2058.84</v>
      </c>
      <c r="AH35" s="26">
        <v>204.6</v>
      </c>
      <c r="AI35" s="26">
        <v>10.199999999999999</v>
      </c>
      <c r="AJ35" s="26">
        <f t="shared" si="11"/>
        <v>2086.9199999999996</v>
      </c>
      <c r="AK35" s="26"/>
      <c r="AL35" s="26">
        <v>16.07</v>
      </c>
      <c r="AM35" s="26">
        <f t="shared" si="12"/>
        <v>0</v>
      </c>
      <c r="AN35" s="32">
        <v>252</v>
      </c>
      <c r="AO35" s="26">
        <v>8.65</v>
      </c>
      <c r="AP35" s="26">
        <f t="shared" si="13"/>
        <v>2179.8000000000002</v>
      </c>
      <c r="AQ35" s="33">
        <v>204.6</v>
      </c>
      <c r="AR35" s="26">
        <v>10.8</v>
      </c>
      <c r="AS35" s="26">
        <f t="shared" si="14"/>
        <v>2209.6800000000003</v>
      </c>
      <c r="AT35" s="34"/>
      <c r="AU35" s="26">
        <v>16.78</v>
      </c>
      <c r="AV35" s="26">
        <f t="shared" si="15"/>
        <v>0</v>
      </c>
      <c r="AW35" s="40">
        <f t="shared" si="16"/>
        <v>8535.2400000000016</v>
      </c>
      <c r="AY35" s="12">
        <f t="shared" si="17"/>
        <v>1525.2960000000021</v>
      </c>
    </row>
    <row r="36" spans="1:51" x14ac:dyDescent="0.25">
      <c r="A36" s="25" t="s">
        <v>71</v>
      </c>
      <c r="B36" s="26">
        <v>342</v>
      </c>
      <c r="C36" s="26">
        <v>6.71</v>
      </c>
      <c r="D36" s="26">
        <f t="shared" si="0"/>
        <v>2294.8200000000002</v>
      </c>
      <c r="E36" s="26">
        <v>370.8</v>
      </c>
      <c r="F36" s="26">
        <v>8.3699999999999992</v>
      </c>
      <c r="G36" s="26">
        <f t="shared" si="1"/>
        <v>3103.596</v>
      </c>
      <c r="H36" s="26"/>
      <c r="I36" s="26">
        <v>13.2</v>
      </c>
      <c r="J36" s="26">
        <f t="shared" si="2"/>
        <v>0</v>
      </c>
      <c r="K36" s="32">
        <v>432</v>
      </c>
      <c r="L36" s="26">
        <v>7.11</v>
      </c>
      <c r="M36" s="26">
        <f t="shared" si="3"/>
        <v>3071.52</v>
      </c>
      <c r="N36" s="33">
        <v>280.8</v>
      </c>
      <c r="O36" s="26">
        <v>8.8699999999999992</v>
      </c>
      <c r="P36" s="26">
        <f t="shared" si="4"/>
        <v>2490.6959999999999</v>
      </c>
      <c r="Q36" s="34"/>
      <c r="R36" s="26">
        <v>13.78</v>
      </c>
      <c r="S36" s="26">
        <f t="shared" si="5"/>
        <v>0</v>
      </c>
      <c r="T36" s="40">
        <f t="shared" si="6"/>
        <v>10960.632</v>
      </c>
      <c r="V36" s="20" t="s">
        <v>71</v>
      </c>
      <c r="W36" s="37">
        <v>9011.84</v>
      </c>
      <c r="X36" s="37">
        <v>-2113.6</v>
      </c>
      <c r="Y36" s="11">
        <f t="shared" si="7"/>
        <v>11125.44</v>
      </c>
      <c r="Z36" s="11">
        <f t="shared" si="8"/>
        <v>164.8080000000009</v>
      </c>
      <c r="AA36" s="41">
        <f t="shared" si="9"/>
        <v>-5.6843418860808015E-14</v>
      </c>
      <c r="AD36" s="25" t="s">
        <v>71</v>
      </c>
      <c r="AE36" s="26">
        <v>342</v>
      </c>
      <c r="AF36" s="26">
        <v>8.17</v>
      </c>
      <c r="AG36" s="26">
        <f t="shared" si="10"/>
        <v>2794.14</v>
      </c>
      <c r="AH36" s="26">
        <v>370.8</v>
      </c>
      <c r="AI36" s="26">
        <v>10.199999999999999</v>
      </c>
      <c r="AJ36" s="26">
        <f t="shared" si="11"/>
        <v>3782.16</v>
      </c>
      <c r="AK36" s="26"/>
      <c r="AL36" s="26">
        <v>16.07</v>
      </c>
      <c r="AM36" s="26">
        <f t="shared" si="12"/>
        <v>0</v>
      </c>
      <c r="AN36" s="32">
        <v>432</v>
      </c>
      <c r="AO36" s="26">
        <v>8.65</v>
      </c>
      <c r="AP36" s="26">
        <f t="shared" si="13"/>
        <v>3736.8</v>
      </c>
      <c r="AQ36" s="33">
        <v>280.8</v>
      </c>
      <c r="AR36" s="26">
        <v>10.8</v>
      </c>
      <c r="AS36" s="26">
        <f t="shared" si="14"/>
        <v>3032.6400000000003</v>
      </c>
      <c r="AT36" s="34"/>
      <c r="AU36" s="26">
        <v>16.78</v>
      </c>
      <c r="AV36" s="26">
        <f t="shared" si="15"/>
        <v>0</v>
      </c>
      <c r="AW36" s="40">
        <f t="shared" si="16"/>
        <v>13345.739999999998</v>
      </c>
      <c r="AY36" s="12">
        <f t="shared" si="17"/>
        <v>2385.1079999999984</v>
      </c>
    </row>
    <row r="37" spans="1:51" x14ac:dyDescent="0.25">
      <c r="A37" s="25" t="s">
        <v>72</v>
      </c>
      <c r="B37" s="26"/>
      <c r="C37" s="26">
        <v>6.71</v>
      </c>
      <c r="D37" s="26">
        <f t="shared" si="0"/>
        <v>0</v>
      </c>
      <c r="E37" s="26"/>
      <c r="F37" s="26">
        <v>8.3699999999999992</v>
      </c>
      <c r="G37" s="26">
        <f t="shared" si="1"/>
        <v>0</v>
      </c>
      <c r="H37" s="26">
        <v>483</v>
      </c>
      <c r="I37" s="26">
        <v>13.2</v>
      </c>
      <c r="J37" s="26">
        <f t="shared" si="2"/>
        <v>6375.5999999999995</v>
      </c>
      <c r="K37" s="34"/>
      <c r="L37" s="26">
        <v>7.11</v>
      </c>
      <c r="M37" s="26">
        <f t="shared" si="3"/>
        <v>0</v>
      </c>
      <c r="N37" s="34"/>
      <c r="O37" s="26">
        <v>8.8699999999999992</v>
      </c>
      <c r="P37" s="26">
        <f t="shared" si="4"/>
        <v>0</v>
      </c>
      <c r="Q37" s="35">
        <v>483</v>
      </c>
      <c r="R37" s="26">
        <v>13.78</v>
      </c>
      <c r="S37" s="26">
        <f t="shared" si="5"/>
        <v>6655.74</v>
      </c>
      <c r="T37" s="40">
        <f t="shared" si="6"/>
        <v>13031.34</v>
      </c>
      <c r="V37" s="20" t="s">
        <v>72</v>
      </c>
      <c r="W37" s="37">
        <v>10724.04</v>
      </c>
      <c r="X37" s="37">
        <v>-2501.88</v>
      </c>
      <c r="Y37" s="11">
        <f t="shared" si="7"/>
        <v>13225.920000000002</v>
      </c>
      <c r="Z37" s="11">
        <f t="shared" si="8"/>
        <v>194.58000000000175</v>
      </c>
      <c r="AA37" s="41">
        <f t="shared" si="9"/>
        <v>0</v>
      </c>
      <c r="AD37" s="25" t="s">
        <v>72</v>
      </c>
      <c r="AE37" s="26"/>
      <c r="AF37" s="26">
        <v>8.17</v>
      </c>
      <c r="AG37" s="26">
        <f t="shared" si="10"/>
        <v>0</v>
      </c>
      <c r="AH37" s="26"/>
      <c r="AI37" s="26">
        <v>10.199999999999999</v>
      </c>
      <c r="AJ37" s="26">
        <f t="shared" si="11"/>
        <v>0</v>
      </c>
      <c r="AK37" s="26">
        <v>483</v>
      </c>
      <c r="AL37" s="26">
        <v>16.07</v>
      </c>
      <c r="AM37" s="26">
        <f t="shared" si="12"/>
        <v>7761.81</v>
      </c>
      <c r="AN37" s="34"/>
      <c r="AO37" s="26">
        <v>8.65</v>
      </c>
      <c r="AP37" s="26">
        <f t="shared" si="13"/>
        <v>0</v>
      </c>
      <c r="AQ37" s="34"/>
      <c r="AR37" s="26">
        <v>10.8</v>
      </c>
      <c r="AS37" s="26">
        <f t="shared" si="14"/>
        <v>0</v>
      </c>
      <c r="AT37" s="35">
        <v>483</v>
      </c>
      <c r="AU37" s="26">
        <v>16.78</v>
      </c>
      <c r="AV37" s="26">
        <f t="shared" si="15"/>
        <v>8104.7400000000007</v>
      </c>
      <c r="AW37" s="40">
        <f t="shared" si="16"/>
        <v>15866.550000000001</v>
      </c>
      <c r="AY37" s="12">
        <f t="shared" si="17"/>
        <v>2835.2100000000009</v>
      </c>
    </row>
    <row r="38" spans="1:51" x14ac:dyDescent="0.25">
      <c r="A38" s="25" t="s">
        <v>73</v>
      </c>
      <c r="B38" s="26">
        <v>432</v>
      </c>
      <c r="C38" s="26">
        <v>6.71</v>
      </c>
      <c r="D38" s="26">
        <f t="shared" si="0"/>
        <v>2898.72</v>
      </c>
      <c r="E38" s="26">
        <v>18</v>
      </c>
      <c r="F38" s="26">
        <v>8.3699999999999992</v>
      </c>
      <c r="G38" s="26">
        <f t="shared" si="1"/>
        <v>150.66</v>
      </c>
      <c r="H38" s="26"/>
      <c r="I38" s="26">
        <v>13.2</v>
      </c>
      <c r="J38" s="26">
        <f t="shared" si="2"/>
        <v>0</v>
      </c>
      <c r="K38" s="32">
        <v>432</v>
      </c>
      <c r="L38" s="26">
        <v>7.11</v>
      </c>
      <c r="M38" s="26">
        <f t="shared" si="3"/>
        <v>3071.52</v>
      </c>
      <c r="N38" s="35">
        <v>18</v>
      </c>
      <c r="O38" s="26">
        <v>8.8699999999999992</v>
      </c>
      <c r="P38" s="26">
        <f t="shared" si="4"/>
        <v>159.66</v>
      </c>
      <c r="Q38" s="34"/>
      <c r="R38" s="26">
        <v>13.78</v>
      </c>
      <c r="S38" s="26">
        <f t="shared" si="5"/>
        <v>0</v>
      </c>
      <c r="T38" s="40">
        <f t="shared" si="6"/>
        <v>6280.5599999999995</v>
      </c>
      <c r="V38" s="20" t="s">
        <v>73</v>
      </c>
      <c r="W38" s="37">
        <v>5185.3900000000003</v>
      </c>
      <c r="X38" s="37">
        <v>-1187.2</v>
      </c>
      <c r="Y38" s="11">
        <f t="shared" si="7"/>
        <v>6372.59</v>
      </c>
      <c r="Z38" s="11">
        <f t="shared" si="8"/>
        <v>92.030000000000655</v>
      </c>
      <c r="AA38" s="41">
        <f t="shared" si="9"/>
        <v>0</v>
      </c>
      <c r="AD38" s="25" t="s">
        <v>73</v>
      </c>
      <c r="AE38" s="26">
        <v>432</v>
      </c>
      <c r="AF38" s="26">
        <v>8.17</v>
      </c>
      <c r="AG38" s="26">
        <f t="shared" si="10"/>
        <v>3529.44</v>
      </c>
      <c r="AH38" s="26">
        <v>18</v>
      </c>
      <c r="AI38" s="26">
        <v>10.199999999999999</v>
      </c>
      <c r="AJ38" s="26">
        <f t="shared" si="11"/>
        <v>183.6</v>
      </c>
      <c r="AK38" s="26"/>
      <c r="AL38" s="26">
        <v>16.07</v>
      </c>
      <c r="AM38" s="26">
        <f t="shared" si="12"/>
        <v>0</v>
      </c>
      <c r="AN38" s="32">
        <v>432</v>
      </c>
      <c r="AO38" s="26">
        <v>8.65</v>
      </c>
      <c r="AP38" s="26">
        <f t="shared" si="13"/>
        <v>3736.8</v>
      </c>
      <c r="AQ38" s="35">
        <v>18</v>
      </c>
      <c r="AR38" s="26">
        <v>10.8</v>
      </c>
      <c r="AS38" s="26">
        <f t="shared" si="14"/>
        <v>194.4</v>
      </c>
      <c r="AT38" s="34"/>
      <c r="AU38" s="26">
        <v>16.78</v>
      </c>
      <c r="AV38" s="26">
        <f t="shared" si="15"/>
        <v>0</v>
      </c>
      <c r="AW38" s="40">
        <f t="shared" si="16"/>
        <v>7644.24</v>
      </c>
      <c r="AY38" s="12">
        <f t="shared" si="17"/>
        <v>1363.6800000000003</v>
      </c>
    </row>
    <row r="39" spans="1:51" x14ac:dyDescent="0.25">
      <c r="A39" s="25" t="s">
        <v>74</v>
      </c>
      <c r="B39" s="26">
        <v>252</v>
      </c>
      <c r="C39" s="26">
        <v>6.71</v>
      </c>
      <c r="D39" s="26">
        <f t="shared" si="0"/>
        <v>1690.92</v>
      </c>
      <c r="E39" s="26">
        <v>410.4</v>
      </c>
      <c r="F39" s="26">
        <v>8.3699999999999992</v>
      </c>
      <c r="G39" s="26">
        <f t="shared" si="1"/>
        <v>3435.0479999999993</v>
      </c>
      <c r="H39" s="26"/>
      <c r="I39" s="26">
        <v>13.2</v>
      </c>
      <c r="J39" s="26">
        <f t="shared" si="2"/>
        <v>0</v>
      </c>
      <c r="K39" s="32">
        <v>252</v>
      </c>
      <c r="L39" s="26">
        <v>7.11</v>
      </c>
      <c r="M39" s="26">
        <f t="shared" si="3"/>
        <v>1791.72</v>
      </c>
      <c r="N39" s="33">
        <v>410.4</v>
      </c>
      <c r="O39" s="26">
        <v>8.8699999999999992</v>
      </c>
      <c r="P39" s="26">
        <f t="shared" si="4"/>
        <v>3640.2479999999996</v>
      </c>
      <c r="Q39" s="34"/>
      <c r="R39" s="26">
        <v>13.78</v>
      </c>
      <c r="S39" s="26">
        <f t="shared" si="5"/>
        <v>0</v>
      </c>
      <c r="T39" s="40">
        <f t="shared" si="6"/>
        <v>10557.935999999998</v>
      </c>
      <c r="V39" s="20" t="s">
        <v>74</v>
      </c>
      <c r="W39" s="37">
        <v>8717.65</v>
      </c>
      <c r="X39" s="37">
        <v>-1996</v>
      </c>
      <c r="Y39" s="11">
        <f t="shared" si="7"/>
        <v>10713.65</v>
      </c>
      <c r="Z39" s="11">
        <f t="shared" si="8"/>
        <v>155.71400000000176</v>
      </c>
      <c r="AA39" s="41">
        <f t="shared" si="9"/>
        <v>0</v>
      </c>
      <c r="AD39" s="25" t="s">
        <v>74</v>
      </c>
      <c r="AE39" s="26">
        <v>252</v>
      </c>
      <c r="AF39" s="26">
        <v>8.17</v>
      </c>
      <c r="AG39" s="26">
        <f t="shared" si="10"/>
        <v>2058.84</v>
      </c>
      <c r="AH39" s="26">
        <v>410.4</v>
      </c>
      <c r="AI39" s="26">
        <v>10.199999999999999</v>
      </c>
      <c r="AJ39" s="26">
        <f t="shared" si="11"/>
        <v>4186.08</v>
      </c>
      <c r="AK39" s="26"/>
      <c r="AL39" s="26">
        <v>16.07</v>
      </c>
      <c r="AM39" s="26">
        <f t="shared" si="12"/>
        <v>0</v>
      </c>
      <c r="AN39" s="32">
        <v>252</v>
      </c>
      <c r="AO39" s="26">
        <v>8.65</v>
      </c>
      <c r="AP39" s="26">
        <f t="shared" si="13"/>
        <v>2179.8000000000002</v>
      </c>
      <c r="AQ39" s="33">
        <v>410.4</v>
      </c>
      <c r="AR39" s="26">
        <v>10.8</v>
      </c>
      <c r="AS39" s="26">
        <f t="shared" si="14"/>
        <v>4432.32</v>
      </c>
      <c r="AT39" s="34"/>
      <c r="AU39" s="26">
        <v>16.78</v>
      </c>
      <c r="AV39" s="26">
        <f t="shared" si="15"/>
        <v>0</v>
      </c>
      <c r="AW39" s="40">
        <f t="shared" si="16"/>
        <v>12857.04</v>
      </c>
      <c r="AY39" s="12">
        <f t="shared" si="17"/>
        <v>2299.104000000003</v>
      </c>
    </row>
    <row r="40" spans="1:51" x14ac:dyDescent="0.25">
      <c r="A40" s="25" t="s">
        <v>75</v>
      </c>
      <c r="B40" s="26"/>
      <c r="C40" s="26">
        <v>6.71</v>
      </c>
      <c r="D40" s="26">
        <f t="shared" si="0"/>
        <v>0</v>
      </c>
      <c r="E40" s="26"/>
      <c r="F40" s="26">
        <v>8.3699999999999992</v>
      </c>
      <c r="G40" s="26">
        <f t="shared" si="1"/>
        <v>0</v>
      </c>
      <c r="H40" s="26">
        <v>456.6</v>
      </c>
      <c r="I40" s="26">
        <v>13.2</v>
      </c>
      <c r="J40" s="26">
        <f t="shared" si="2"/>
        <v>6027.12</v>
      </c>
      <c r="K40" s="34"/>
      <c r="L40" s="26">
        <v>7.11</v>
      </c>
      <c r="M40" s="26">
        <f t="shared" si="3"/>
        <v>0</v>
      </c>
      <c r="N40" s="34"/>
      <c r="O40" s="26">
        <v>8.8699999999999992</v>
      </c>
      <c r="P40" s="26">
        <f t="shared" si="4"/>
        <v>0</v>
      </c>
      <c r="Q40" s="33">
        <v>456.6</v>
      </c>
      <c r="R40" s="26">
        <v>13.78</v>
      </c>
      <c r="S40" s="26">
        <f t="shared" si="5"/>
        <v>6291.9480000000003</v>
      </c>
      <c r="T40" s="40">
        <f t="shared" si="6"/>
        <v>12319.067999999999</v>
      </c>
      <c r="V40" s="20" t="s">
        <v>75</v>
      </c>
      <c r="W40" s="37">
        <v>10137.9</v>
      </c>
      <c r="X40" s="37">
        <v>-2365.1</v>
      </c>
      <c r="Y40" s="11">
        <f t="shared" si="7"/>
        <v>12503</v>
      </c>
      <c r="Z40" s="11">
        <f t="shared" si="8"/>
        <v>183.9320000000007</v>
      </c>
      <c r="AA40" s="41">
        <f t="shared" si="9"/>
        <v>0</v>
      </c>
      <c r="AD40" s="25" t="s">
        <v>75</v>
      </c>
      <c r="AE40" s="26"/>
      <c r="AF40" s="26">
        <v>8.17</v>
      </c>
      <c r="AG40" s="26">
        <f t="shared" si="10"/>
        <v>0</v>
      </c>
      <c r="AH40" s="26"/>
      <c r="AI40" s="26">
        <v>10.199999999999999</v>
      </c>
      <c r="AJ40" s="26">
        <f t="shared" si="11"/>
        <v>0</v>
      </c>
      <c r="AK40" s="26">
        <v>456.6</v>
      </c>
      <c r="AL40" s="26">
        <v>16.07</v>
      </c>
      <c r="AM40" s="26">
        <f t="shared" si="12"/>
        <v>7337.5620000000008</v>
      </c>
      <c r="AN40" s="34"/>
      <c r="AO40" s="26">
        <v>8.65</v>
      </c>
      <c r="AP40" s="26">
        <f t="shared" si="13"/>
        <v>0</v>
      </c>
      <c r="AQ40" s="34"/>
      <c r="AR40" s="26">
        <v>10.8</v>
      </c>
      <c r="AS40" s="26">
        <f t="shared" si="14"/>
        <v>0</v>
      </c>
      <c r="AT40" s="33">
        <v>456.6</v>
      </c>
      <c r="AU40" s="26">
        <v>16.78</v>
      </c>
      <c r="AV40" s="26">
        <f t="shared" si="15"/>
        <v>7661.7480000000005</v>
      </c>
      <c r="AW40" s="40">
        <f t="shared" si="16"/>
        <v>14999.310000000001</v>
      </c>
      <c r="AY40" s="12">
        <f t="shared" si="17"/>
        <v>2680.242000000002</v>
      </c>
    </row>
    <row r="41" spans="1:51" x14ac:dyDescent="0.25">
      <c r="A41" s="25" t="s">
        <v>76</v>
      </c>
      <c r="B41" s="26">
        <v>252</v>
      </c>
      <c r="C41" s="26">
        <v>6.71</v>
      </c>
      <c r="D41" s="26">
        <f t="shared" si="0"/>
        <v>1690.92</v>
      </c>
      <c r="E41" s="26">
        <v>199.8</v>
      </c>
      <c r="F41" s="26">
        <v>8.3699999999999992</v>
      </c>
      <c r="G41" s="26">
        <f t="shared" si="1"/>
        <v>1672.326</v>
      </c>
      <c r="H41" s="26"/>
      <c r="I41" s="26">
        <v>13.2</v>
      </c>
      <c r="J41" s="26">
        <f t="shared" si="2"/>
        <v>0</v>
      </c>
      <c r="K41" s="32">
        <v>252</v>
      </c>
      <c r="L41" s="26">
        <v>7.11</v>
      </c>
      <c r="M41" s="26">
        <f t="shared" si="3"/>
        <v>1791.72</v>
      </c>
      <c r="N41" s="33">
        <v>199.8</v>
      </c>
      <c r="O41" s="26">
        <v>8.8699999999999992</v>
      </c>
      <c r="P41" s="26">
        <f t="shared" si="4"/>
        <v>1772.2259999999999</v>
      </c>
      <c r="Q41" s="34"/>
      <c r="R41" s="26">
        <v>13.78</v>
      </c>
      <c r="S41" s="26">
        <f t="shared" si="5"/>
        <v>0</v>
      </c>
      <c r="T41" s="40">
        <f t="shared" si="6"/>
        <v>6927.192</v>
      </c>
      <c r="V41" s="20" t="s">
        <v>76</v>
      </c>
      <c r="W41" s="37">
        <v>5719.69</v>
      </c>
      <c r="X41" s="37">
        <v>-1309.52</v>
      </c>
      <c r="Y41" s="11">
        <f t="shared" si="7"/>
        <v>7029.2099999999991</v>
      </c>
      <c r="Z41" s="11">
        <f t="shared" si="8"/>
        <v>102.01799999999912</v>
      </c>
      <c r="AA41" s="41">
        <f t="shared" si="9"/>
        <v>0</v>
      </c>
      <c r="AD41" s="25" t="s">
        <v>76</v>
      </c>
      <c r="AE41" s="26">
        <v>252</v>
      </c>
      <c r="AF41" s="26">
        <v>8.17</v>
      </c>
      <c r="AG41" s="26">
        <f t="shared" si="10"/>
        <v>2058.84</v>
      </c>
      <c r="AH41" s="26">
        <v>199.8</v>
      </c>
      <c r="AI41" s="26">
        <v>10.199999999999999</v>
      </c>
      <c r="AJ41" s="26">
        <f t="shared" si="11"/>
        <v>2037.96</v>
      </c>
      <c r="AK41" s="26"/>
      <c r="AL41" s="26">
        <v>16.07</v>
      </c>
      <c r="AM41" s="26">
        <f t="shared" si="12"/>
        <v>0</v>
      </c>
      <c r="AN41" s="32">
        <v>252</v>
      </c>
      <c r="AO41" s="26">
        <v>8.65</v>
      </c>
      <c r="AP41" s="26">
        <f t="shared" si="13"/>
        <v>2179.8000000000002</v>
      </c>
      <c r="AQ41" s="33">
        <v>199.8</v>
      </c>
      <c r="AR41" s="26">
        <v>10.8</v>
      </c>
      <c r="AS41" s="26">
        <f t="shared" si="14"/>
        <v>2157.84</v>
      </c>
      <c r="AT41" s="34"/>
      <c r="AU41" s="26">
        <v>16.78</v>
      </c>
      <c r="AV41" s="26">
        <f t="shared" si="15"/>
        <v>0</v>
      </c>
      <c r="AW41" s="40">
        <f t="shared" si="16"/>
        <v>8434.44</v>
      </c>
      <c r="AY41" s="12">
        <f t="shared" si="17"/>
        <v>1507.2480000000005</v>
      </c>
    </row>
    <row r="42" spans="1:51" x14ac:dyDescent="0.25">
      <c r="A42" s="25" t="s">
        <v>77</v>
      </c>
      <c r="B42" s="26">
        <v>648</v>
      </c>
      <c r="C42" s="26">
        <v>6.71</v>
      </c>
      <c r="D42" s="26">
        <f t="shared" si="0"/>
        <v>4348.08</v>
      </c>
      <c r="E42" s="26">
        <v>66</v>
      </c>
      <c r="F42" s="26">
        <v>8.3699999999999992</v>
      </c>
      <c r="G42" s="26">
        <f t="shared" si="1"/>
        <v>552.41999999999996</v>
      </c>
      <c r="H42" s="26"/>
      <c r="I42" s="26">
        <v>13.2</v>
      </c>
      <c r="J42" s="26">
        <f t="shared" si="2"/>
        <v>0</v>
      </c>
      <c r="K42" s="32">
        <v>648</v>
      </c>
      <c r="L42" s="26">
        <v>7.11</v>
      </c>
      <c r="M42" s="26">
        <f t="shared" si="3"/>
        <v>4607.2800000000007</v>
      </c>
      <c r="N42" s="35">
        <v>66</v>
      </c>
      <c r="O42" s="26">
        <v>8.8699999999999992</v>
      </c>
      <c r="P42" s="26">
        <f t="shared" si="4"/>
        <v>585.41999999999996</v>
      </c>
      <c r="Q42" s="34"/>
      <c r="R42" s="26">
        <v>13.78</v>
      </c>
      <c r="S42" s="26">
        <f t="shared" si="5"/>
        <v>0</v>
      </c>
      <c r="T42" s="40">
        <f t="shared" si="6"/>
        <v>10093.200000000001</v>
      </c>
      <c r="V42" s="20" t="s">
        <v>77</v>
      </c>
      <c r="W42" s="37">
        <v>8307.14</v>
      </c>
      <c r="X42" s="37">
        <v>-1934.05</v>
      </c>
      <c r="Y42" s="11">
        <f t="shared" si="7"/>
        <v>10241.189999999999</v>
      </c>
      <c r="Z42" s="11">
        <f t="shared" si="8"/>
        <v>147.98999999999796</v>
      </c>
      <c r="AA42" s="41">
        <f t="shared" si="9"/>
        <v>0</v>
      </c>
      <c r="AD42" s="25" t="s">
        <v>77</v>
      </c>
      <c r="AE42" s="26">
        <v>648</v>
      </c>
      <c r="AF42" s="26">
        <v>8.17</v>
      </c>
      <c r="AG42" s="26">
        <f t="shared" si="10"/>
        <v>5294.16</v>
      </c>
      <c r="AH42" s="26">
        <v>66</v>
      </c>
      <c r="AI42" s="26">
        <v>10.199999999999999</v>
      </c>
      <c r="AJ42" s="26">
        <f t="shared" si="11"/>
        <v>673.19999999999993</v>
      </c>
      <c r="AK42" s="26"/>
      <c r="AL42" s="26">
        <v>16.07</v>
      </c>
      <c r="AM42" s="26">
        <f t="shared" si="12"/>
        <v>0</v>
      </c>
      <c r="AN42" s="32">
        <v>648</v>
      </c>
      <c r="AO42" s="26">
        <v>8.65</v>
      </c>
      <c r="AP42" s="26">
        <f t="shared" si="13"/>
        <v>5605.2</v>
      </c>
      <c r="AQ42" s="35">
        <v>66</v>
      </c>
      <c r="AR42" s="26">
        <v>10.8</v>
      </c>
      <c r="AS42" s="26">
        <f t="shared" si="14"/>
        <v>712.80000000000007</v>
      </c>
      <c r="AT42" s="34"/>
      <c r="AU42" s="26">
        <v>16.78</v>
      </c>
      <c r="AV42" s="26">
        <f t="shared" si="15"/>
        <v>0</v>
      </c>
      <c r="AW42" s="40">
        <f t="shared" si="16"/>
        <v>12285.359999999999</v>
      </c>
      <c r="AY42" s="12">
        <f t="shared" si="17"/>
        <v>2192.159999999998</v>
      </c>
    </row>
    <row r="43" spans="1:51" x14ac:dyDescent="0.25">
      <c r="A43" s="25" t="s">
        <v>78</v>
      </c>
      <c r="B43" s="26">
        <v>252</v>
      </c>
      <c r="C43" s="26">
        <v>6.71</v>
      </c>
      <c r="D43" s="26">
        <f t="shared" si="0"/>
        <v>1690.92</v>
      </c>
      <c r="E43" s="26">
        <v>215.4</v>
      </c>
      <c r="F43" s="26">
        <v>8.3699999999999992</v>
      </c>
      <c r="G43" s="26">
        <f t="shared" si="1"/>
        <v>1802.8979999999999</v>
      </c>
      <c r="H43" s="26"/>
      <c r="I43" s="26">
        <v>13.2</v>
      </c>
      <c r="J43" s="26">
        <f t="shared" si="2"/>
        <v>0</v>
      </c>
      <c r="K43" s="32">
        <v>252</v>
      </c>
      <c r="L43" s="26">
        <v>7.11</v>
      </c>
      <c r="M43" s="26">
        <f t="shared" si="3"/>
        <v>1791.72</v>
      </c>
      <c r="N43" s="33">
        <v>215.4</v>
      </c>
      <c r="O43" s="26">
        <v>8.8699999999999992</v>
      </c>
      <c r="P43" s="26">
        <f t="shared" si="4"/>
        <v>1910.598</v>
      </c>
      <c r="Q43" s="34"/>
      <c r="R43" s="26">
        <v>13.78</v>
      </c>
      <c r="S43" s="26">
        <f t="shared" si="5"/>
        <v>0</v>
      </c>
      <c r="T43" s="40">
        <f t="shared" si="6"/>
        <v>7196.1360000000004</v>
      </c>
      <c r="V43" s="20" t="s">
        <v>78</v>
      </c>
      <c r="W43" s="37">
        <v>5941.69</v>
      </c>
      <c r="X43" s="37">
        <v>-1360.4</v>
      </c>
      <c r="Y43" s="11">
        <f t="shared" si="7"/>
        <v>7302.09</v>
      </c>
      <c r="Z43" s="11">
        <f t="shared" si="8"/>
        <v>105.95399999999972</v>
      </c>
      <c r="AA43" s="41">
        <f t="shared" si="9"/>
        <v>-2.8421709430404007E-14</v>
      </c>
      <c r="AD43" s="25" t="s">
        <v>78</v>
      </c>
      <c r="AE43" s="26">
        <v>252</v>
      </c>
      <c r="AF43" s="26">
        <v>8.17</v>
      </c>
      <c r="AG43" s="26">
        <f t="shared" si="10"/>
        <v>2058.84</v>
      </c>
      <c r="AH43" s="26">
        <v>215.4</v>
      </c>
      <c r="AI43" s="26">
        <v>10.199999999999999</v>
      </c>
      <c r="AJ43" s="26">
        <f t="shared" si="11"/>
        <v>2197.08</v>
      </c>
      <c r="AK43" s="26"/>
      <c r="AL43" s="26">
        <v>16.07</v>
      </c>
      <c r="AM43" s="26">
        <f t="shared" si="12"/>
        <v>0</v>
      </c>
      <c r="AN43" s="32">
        <v>252</v>
      </c>
      <c r="AO43" s="26">
        <v>8.65</v>
      </c>
      <c r="AP43" s="26">
        <f t="shared" si="13"/>
        <v>2179.8000000000002</v>
      </c>
      <c r="AQ43" s="33">
        <v>215.4</v>
      </c>
      <c r="AR43" s="26">
        <v>10.8</v>
      </c>
      <c r="AS43" s="26">
        <f t="shared" si="14"/>
        <v>2326.3200000000002</v>
      </c>
      <c r="AT43" s="34"/>
      <c r="AU43" s="26">
        <v>16.78</v>
      </c>
      <c r="AV43" s="26">
        <f t="shared" si="15"/>
        <v>0</v>
      </c>
      <c r="AW43" s="40">
        <f t="shared" si="16"/>
        <v>8762.0400000000009</v>
      </c>
      <c r="AY43" s="12">
        <f t="shared" si="17"/>
        <v>1565.9040000000005</v>
      </c>
    </row>
    <row r="44" spans="1:51" x14ac:dyDescent="0.25">
      <c r="A44" s="25" t="s">
        <v>79</v>
      </c>
      <c r="B44" s="26"/>
      <c r="C44" s="26">
        <v>6.71</v>
      </c>
      <c r="D44" s="26">
        <f t="shared" si="0"/>
        <v>0</v>
      </c>
      <c r="E44" s="26"/>
      <c r="F44" s="26">
        <v>8.3699999999999992</v>
      </c>
      <c r="G44" s="26">
        <f t="shared" si="1"/>
        <v>0</v>
      </c>
      <c r="H44" s="26">
        <v>462</v>
      </c>
      <c r="I44" s="26">
        <v>13.2</v>
      </c>
      <c r="J44" s="26">
        <f t="shared" si="2"/>
        <v>6098.4</v>
      </c>
      <c r="K44" s="34"/>
      <c r="L44" s="26">
        <v>7.11</v>
      </c>
      <c r="M44" s="26">
        <f t="shared" si="3"/>
        <v>0</v>
      </c>
      <c r="N44" s="34"/>
      <c r="O44" s="26">
        <v>8.8699999999999992</v>
      </c>
      <c r="P44" s="26">
        <f t="shared" si="4"/>
        <v>0</v>
      </c>
      <c r="Q44" s="35">
        <v>462</v>
      </c>
      <c r="R44" s="26">
        <v>13.78</v>
      </c>
      <c r="S44" s="26">
        <f t="shared" si="5"/>
        <v>6366.36</v>
      </c>
      <c r="T44" s="40">
        <f t="shared" si="6"/>
        <v>12464.759999999998</v>
      </c>
      <c r="V44" s="20" t="s">
        <v>79</v>
      </c>
      <c r="W44" s="37">
        <v>10257.780000000001</v>
      </c>
      <c r="X44" s="37">
        <v>-2393.09</v>
      </c>
      <c r="Y44" s="11">
        <f t="shared" si="7"/>
        <v>12650.87</v>
      </c>
      <c r="Z44" s="11">
        <f t="shared" si="8"/>
        <v>186.1100000000024</v>
      </c>
      <c r="AA44" s="41">
        <f t="shared" si="9"/>
        <v>0</v>
      </c>
      <c r="AD44" s="25" t="s">
        <v>79</v>
      </c>
      <c r="AE44" s="26"/>
      <c r="AF44" s="26">
        <v>8.17</v>
      </c>
      <c r="AG44" s="26">
        <f t="shared" si="10"/>
        <v>0</v>
      </c>
      <c r="AH44" s="26"/>
      <c r="AI44" s="26">
        <v>10.199999999999999</v>
      </c>
      <c r="AJ44" s="26">
        <f t="shared" si="11"/>
        <v>0</v>
      </c>
      <c r="AK44" s="26">
        <v>462</v>
      </c>
      <c r="AL44" s="26">
        <v>16.07</v>
      </c>
      <c r="AM44" s="26">
        <f t="shared" si="12"/>
        <v>7424.34</v>
      </c>
      <c r="AN44" s="34"/>
      <c r="AO44" s="26">
        <v>8.65</v>
      </c>
      <c r="AP44" s="26">
        <f t="shared" si="13"/>
        <v>0</v>
      </c>
      <c r="AQ44" s="34"/>
      <c r="AR44" s="26">
        <v>10.8</v>
      </c>
      <c r="AS44" s="26">
        <f t="shared" si="14"/>
        <v>0</v>
      </c>
      <c r="AT44" s="35">
        <v>462</v>
      </c>
      <c r="AU44" s="26">
        <v>16.78</v>
      </c>
      <c r="AV44" s="26">
        <f t="shared" si="15"/>
        <v>7752.3600000000006</v>
      </c>
      <c r="AW44" s="40">
        <f t="shared" si="16"/>
        <v>15176.7</v>
      </c>
      <c r="AY44" s="12">
        <f t="shared" si="17"/>
        <v>2711.9400000000023</v>
      </c>
    </row>
    <row r="45" spans="1:51" x14ac:dyDescent="0.25">
      <c r="A45" s="25" t="s">
        <v>80</v>
      </c>
      <c r="B45" s="26"/>
      <c r="C45" s="26">
        <v>6.71</v>
      </c>
      <c r="D45" s="26">
        <f t="shared" si="0"/>
        <v>0</v>
      </c>
      <c r="E45" s="26">
        <v>714</v>
      </c>
      <c r="F45" s="26">
        <v>8.3699999999999992</v>
      </c>
      <c r="G45" s="26">
        <f t="shared" si="1"/>
        <v>5976.1799999999994</v>
      </c>
      <c r="H45" s="26"/>
      <c r="I45" s="26">
        <v>13.2</v>
      </c>
      <c r="J45" s="26">
        <f t="shared" si="2"/>
        <v>0</v>
      </c>
      <c r="K45" s="34"/>
      <c r="L45" s="26">
        <v>7.11</v>
      </c>
      <c r="M45" s="26">
        <f t="shared" si="3"/>
        <v>0</v>
      </c>
      <c r="N45" s="35">
        <v>714</v>
      </c>
      <c r="O45" s="26">
        <v>8.8699999999999992</v>
      </c>
      <c r="P45" s="26">
        <f t="shared" si="4"/>
        <v>6333.1799999999994</v>
      </c>
      <c r="Q45" s="34"/>
      <c r="R45" s="26">
        <v>13.78</v>
      </c>
      <c r="S45" s="26">
        <f t="shared" si="5"/>
        <v>0</v>
      </c>
      <c r="T45" s="40">
        <f t="shared" si="6"/>
        <v>12309.359999999999</v>
      </c>
      <c r="V45" s="20" t="s">
        <v>80</v>
      </c>
      <c r="W45" s="37">
        <v>10164.48</v>
      </c>
      <c r="X45" s="37">
        <v>-2327.17</v>
      </c>
      <c r="Y45" s="11">
        <f t="shared" si="7"/>
        <v>12491.65</v>
      </c>
      <c r="Z45" s="11">
        <f t="shared" si="8"/>
        <v>182.29000000000087</v>
      </c>
      <c r="AA45" s="41">
        <f t="shared" si="9"/>
        <v>0</v>
      </c>
      <c r="AD45" s="25" t="s">
        <v>80</v>
      </c>
      <c r="AE45" s="26"/>
      <c r="AF45" s="26">
        <v>8.17</v>
      </c>
      <c r="AG45" s="26">
        <f t="shared" si="10"/>
        <v>0</v>
      </c>
      <c r="AH45" s="26">
        <v>714</v>
      </c>
      <c r="AI45" s="26">
        <v>10.199999999999999</v>
      </c>
      <c r="AJ45" s="26">
        <f t="shared" si="11"/>
        <v>7282.7999999999993</v>
      </c>
      <c r="AK45" s="26"/>
      <c r="AL45" s="26">
        <v>16.07</v>
      </c>
      <c r="AM45" s="26">
        <f t="shared" si="12"/>
        <v>0</v>
      </c>
      <c r="AN45" s="34"/>
      <c r="AO45" s="26">
        <v>8.65</v>
      </c>
      <c r="AP45" s="26">
        <f t="shared" si="13"/>
        <v>0</v>
      </c>
      <c r="AQ45" s="35">
        <v>714</v>
      </c>
      <c r="AR45" s="26">
        <v>10.8</v>
      </c>
      <c r="AS45" s="26">
        <f t="shared" si="14"/>
        <v>7711.2000000000007</v>
      </c>
      <c r="AT45" s="34"/>
      <c r="AU45" s="26">
        <v>16.78</v>
      </c>
      <c r="AV45" s="26">
        <f t="shared" si="15"/>
        <v>0</v>
      </c>
      <c r="AW45" s="40">
        <f t="shared" si="16"/>
        <v>14994</v>
      </c>
      <c r="AY45" s="12">
        <f t="shared" si="17"/>
        <v>2684.6400000000012</v>
      </c>
    </row>
    <row r="46" spans="1:51" x14ac:dyDescent="0.25">
      <c r="A46" s="25" t="s">
        <v>81</v>
      </c>
      <c r="B46" s="26"/>
      <c r="C46" s="26">
        <v>6.71</v>
      </c>
      <c r="D46" s="26">
        <f t="shared" si="0"/>
        <v>0</v>
      </c>
      <c r="E46" s="26"/>
      <c r="F46" s="26">
        <v>8.3699999999999992</v>
      </c>
      <c r="G46" s="26">
        <f t="shared" si="1"/>
        <v>0</v>
      </c>
      <c r="H46" s="26">
        <v>470.4</v>
      </c>
      <c r="I46" s="26">
        <v>13.2</v>
      </c>
      <c r="J46" s="26">
        <f t="shared" si="2"/>
        <v>6209.28</v>
      </c>
      <c r="K46" s="34"/>
      <c r="L46" s="26">
        <v>7.11</v>
      </c>
      <c r="M46" s="26">
        <f t="shared" si="3"/>
        <v>0</v>
      </c>
      <c r="N46" s="34"/>
      <c r="O46" s="26">
        <v>8.8699999999999992</v>
      </c>
      <c r="P46" s="26">
        <f t="shared" si="4"/>
        <v>0</v>
      </c>
      <c r="Q46" s="33">
        <v>470.4</v>
      </c>
      <c r="R46" s="26">
        <v>13.78</v>
      </c>
      <c r="S46" s="26">
        <f t="shared" si="5"/>
        <v>6482.1119999999992</v>
      </c>
      <c r="T46" s="40">
        <f t="shared" si="6"/>
        <v>12691.392</v>
      </c>
      <c r="V46" s="20" t="s">
        <v>81</v>
      </c>
      <c r="W46" s="37">
        <v>10444.200000000001</v>
      </c>
      <c r="X46" s="37">
        <v>-2436.65</v>
      </c>
      <c r="Y46" s="11">
        <f t="shared" si="7"/>
        <v>12880.85</v>
      </c>
      <c r="Z46" s="11">
        <f t="shared" si="8"/>
        <v>189.45800000000054</v>
      </c>
      <c r="AA46" s="41">
        <f t="shared" si="9"/>
        <v>0</v>
      </c>
      <c r="AD46" s="25" t="s">
        <v>81</v>
      </c>
      <c r="AE46" s="26"/>
      <c r="AF46" s="26">
        <v>8.17</v>
      </c>
      <c r="AG46" s="26">
        <f t="shared" si="10"/>
        <v>0</v>
      </c>
      <c r="AH46" s="26"/>
      <c r="AI46" s="26">
        <v>10.199999999999999</v>
      </c>
      <c r="AJ46" s="26">
        <f t="shared" si="11"/>
        <v>0</v>
      </c>
      <c r="AK46" s="26">
        <v>470.4</v>
      </c>
      <c r="AL46" s="26">
        <v>16.07</v>
      </c>
      <c r="AM46" s="26">
        <f t="shared" si="12"/>
        <v>7559.3279999999995</v>
      </c>
      <c r="AN46" s="34"/>
      <c r="AO46" s="26">
        <v>8.65</v>
      </c>
      <c r="AP46" s="26">
        <f t="shared" si="13"/>
        <v>0</v>
      </c>
      <c r="AQ46" s="34"/>
      <c r="AR46" s="26">
        <v>10.8</v>
      </c>
      <c r="AS46" s="26">
        <f t="shared" si="14"/>
        <v>0</v>
      </c>
      <c r="AT46" s="33">
        <v>470.4</v>
      </c>
      <c r="AU46" s="26">
        <v>16.78</v>
      </c>
      <c r="AV46" s="26">
        <f t="shared" si="15"/>
        <v>7893.3119999999999</v>
      </c>
      <c r="AW46" s="40">
        <f t="shared" si="16"/>
        <v>15452.64</v>
      </c>
      <c r="AY46" s="12">
        <f t="shared" si="17"/>
        <v>2761.2479999999996</v>
      </c>
    </row>
    <row r="47" spans="1:51" x14ac:dyDescent="0.25">
      <c r="A47" s="25" t="s">
        <v>82</v>
      </c>
      <c r="B47" s="26">
        <v>252</v>
      </c>
      <c r="C47" s="26">
        <v>6.71</v>
      </c>
      <c r="D47" s="26">
        <f t="shared" si="0"/>
        <v>1690.92</v>
      </c>
      <c r="E47" s="26">
        <v>201.6</v>
      </c>
      <c r="F47" s="26">
        <v>8.3699999999999992</v>
      </c>
      <c r="G47" s="26">
        <f t="shared" si="1"/>
        <v>1687.3919999999998</v>
      </c>
      <c r="H47" s="26"/>
      <c r="I47" s="26">
        <v>13.2</v>
      </c>
      <c r="J47" s="26">
        <f t="shared" si="2"/>
        <v>0</v>
      </c>
      <c r="K47" s="32">
        <v>252</v>
      </c>
      <c r="L47" s="26">
        <v>7.11</v>
      </c>
      <c r="M47" s="26">
        <f t="shared" si="3"/>
        <v>1791.72</v>
      </c>
      <c r="N47" s="33">
        <v>201.6</v>
      </c>
      <c r="O47" s="26">
        <v>8.8699999999999992</v>
      </c>
      <c r="P47" s="26">
        <f t="shared" si="4"/>
        <v>1788.1919999999998</v>
      </c>
      <c r="Q47" s="34"/>
      <c r="R47" s="26">
        <v>13.78</v>
      </c>
      <c r="S47" s="26">
        <f t="shared" si="5"/>
        <v>0</v>
      </c>
      <c r="T47" s="40">
        <f t="shared" si="6"/>
        <v>6958.2240000000002</v>
      </c>
      <c r="V47" s="20" t="s">
        <v>82</v>
      </c>
      <c r="W47" s="37">
        <v>5745.25</v>
      </c>
      <c r="X47" s="37">
        <v>-1315.45</v>
      </c>
      <c r="Y47" s="11">
        <f t="shared" si="7"/>
        <v>7060.7</v>
      </c>
      <c r="Z47" s="11">
        <f t="shared" si="8"/>
        <v>102.47599999999966</v>
      </c>
      <c r="AA47" s="41">
        <f t="shared" si="9"/>
        <v>2.8421709430404007E-14</v>
      </c>
      <c r="AD47" s="25" t="s">
        <v>82</v>
      </c>
      <c r="AE47" s="26">
        <v>252</v>
      </c>
      <c r="AF47" s="26">
        <v>8.17</v>
      </c>
      <c r="AG47" s="26">
        <f t="shared" si="10"/>
        <v>2058.84</v>
      </c>
      <c r="AH47" s="26">
        <v>201.6</v>
      </c>
      <c r="AI47" s="26">
        <v>10.199999999999999</v>
      </c>
      <c r="AJ47" s="26">
        <f t="shared" si="11"/>
        <v>2056.3199999999997</v>
      </c>
      <c r="AK47" s="26"/>
      <c r="AL47" s="26">
        <v>16.07</v>
      </c>
      <c r="AM47" s="26">
        <f t="shared" si="12"/>
        <v>0</v>
      </c>
      <c r="AN47" s="32">
        <v>252</v>
      </c>
      <c r="AO47" s="26">
        <v>8.65</v>
      </c>
      <c r="AP47" s="26">
        <f t="shared" si="13"/>
        <v>2179.8000000000002</v>
      </c>
      <c r="AQ47" s="33">
        <v>201.6</v>
      </c>
      <c r="AR47" s="26">
        <v>10.8</v>
      </c>
      <c r="AS47" s="26">
        <f t="shared" si="14"/>
        <v>2177.2800000000002</v>
      </c>
      <c r="AT47" s="34"/>
      <c r="AU47" s="26">
        <v>16.78</v>
      </c>
      <c r="AV47" s="26">
        <f t="shared" si="15"/>
        <v>0</v>
      </c>
      <c r="AW47" s="40">
        <f t="shared" si="16"/>
        <v>8472.24</v>
      </c>
      <c r="AY47" s="12">
        <f t="shared" si="17"/>
        <v>1514.0159999999996</v>
      </c>
    </row>
    <row r="48" spans="1:51" x14ac:dyDescent="0.25">
      <c r="A48" s="25" t="s">
        <v>83</v>
      </c>
      <c r="B48" s="26">
        <v>198</v>
      </c>
      <c r="C48" s="26">
        <v>6.71</v>
      </c>
      <c r="D48" s="26">
        <f t="shared" si="0"/>
        <v>1328.58</v>
      </c>
      <c r="E48" s="26">
        <v>471</v>
      </c>
      <c r="F48" s="26">
        <v>8.3699999999999992</v>
      </c>
      <c r="G48" s="26">
        <f t="shared" si="1"/>
        <v>3942.2699999999995</v>
      </c>
      <c r="H48" s="26"/>
      <c r="I48" s="26">
        <v>13.2</v>
      </c>
      <c r="J48" s="26">
        <f t="shared" si="2"/>
        <v>0</v>
      </c>
      <c r="K48" s="32">
        <v>198</v>
      </c>
      <c r="L48" s="26">
        <v>7.11</v>
      </c>
      <c r="M48" s="26">
        <f t="shared" si="3"/>
        <v>1407.78</v>
      </c>
      <c r="N48" s="35">
        <v>471</v>
      </c>
      <c r="O48" s="26">
        <v>8.8699999999999992</v>
      </c>
      <c r="P48" s="26">
        <f t="shared" si="4"/>
        <v>4177.7699999999995</v>
      </c>
      <c r="Q48" s="34"/>
      <c r="R48" s="26">
        <v>13.78</v>
      </c>
      <c r="S48" s="26">
        <f t="shared" si="5"/>
        <v>0</v>
      </c>
      <c r="T48" s="40">
        <f t="shared" si="6"/>
        <v>10856.399999999998</v>
      </c>
      <c r="V48" s="20" t="s">
        <v>83</v>
      </c>
      <c r="W48" s="37">
        <v>8964.31</v>
      </c>
      <c r="X48" s="37">
        <v>-2052.41</v>
      </c>
      <c r="Y48" s="11">
        <f t="shared" si="7"/>
        <v>11016.72</v>
      </c>
      <c r="Z48" s="11">
        <f t="shared" si="8"/>
        <v>160.32000000000153</v>
      </c>
      <c r="AA48" s="41">
        <f t="shared" si="9"/>
        <v>0</v>
      </c>
      <c r="AD48" s="25" t="s">
        <v>83</v>
      </c>
      <c r="AE48" s="26">
        <v>198</v>
      </c>
      <c r="AF48" s="26">
        <v>8.17</v>
      </c>
      <c r="AG48" s="26">
        <f t="shared" si="10"/>
        <v>1617.66</v>
      </c>
      <c r="AH48" s="26">
        <v>471</v>
      </c>
      <c r="AI48" s="26">
        <v>10.199999999999999</v>
      </c>
      <c r="AJ48" s="26">
        <f t="shared" si="11"/>
        <v>4804.2</v>
      </c>
      <c r="AK48" s="26"/>
      <c r="AL48" s="26">
        <v>16.07</v>
      </c>
      <c r="AM48" s="26">
        <f t="shared" si="12"/>
        <v>0</v>
      </c>
      <c r="AN48" s="32">
        <v>198</v>
      </c>
      <c r="AO48" s="26">
        <v>8.65</v>
      </c>
      <c r="AP48" s="26">
        <f t="shared" si="13"/>
        <v>1712.7</v>
      </c>
      <c r="AQ48" s="35">
        <v>471</v>
      </c>
      <c r="AR48" s="26">
        <v>10.8</v>
      </c>
      <c r="AS48" s="26">
        <f t="shared" si="14"/>
        <v>5086.8</v>
      </c>
      <c r="AT48" s="34"/>
      <c r="AU48" s="26">
        <v>16.78</v>
      </c>
      <c r="AV48" s="26">
        <f t="shared" si="15"/>
        <v>0</v>
      </c>
      <c r="AW48" s="40">
        <f t="shared" si="16"/>
        <v>13221.36</v>
      </c>
      <c r="AY48" s="12">
        <f t="shared" si="17"/>
        <v>2364.9600000000028</v>
      </c>
    </row>
    <row r="49" spans="1:51" x14ac:dyDescent="0.25">
      <c r="A49" s="25" t="s">
        <v>84</v>
      </c>
      <c r="B49" s="26">
        <v>432</v>
      </c>
      <c r="C49" s="26">
        <v>6.71</v>
      </c>
      <c r="D49" s="26">
        <f t="shared" si="0"/>
        <v>2898.72</v>
      </c>
      <c r="E49" s="26">
        <v>31.2</v>
      </c>
      <c r="F49" s="26">
        <v>8.3699999999999992</v>
      </c>
      <c r="G49" s="26">
        <f t="shared" si="1"/>
        <v>261.14399999999995</v>
      </c>
      <c r="H49" s="26"/>
      <c r="I49" s="26">
        <v>13.2</v>
      </c>
      <c r="J49" s="26">
        <f t="shared" si="2"/>
        <v>0</v>
      </c>
      <c r="K49" s="32">
        <v>432</v>
      </c>
      <c r="L49" s="26">
        <v>7.11</v>
      </c>
      <c r="M49" s="26">
        <f t="shared" si="3"/>
        <v>3071.52</v>
      </c>
      <c r="N49" s="33">
        <v>31.2</v>
      </c>
      <c r="O49" s="26">
        <v>8.8699999999999992</v>
      </c>
      <c r="P49" s="26">
        <f t="shared" si="4"/>
        <v>276.74399999999997</v>
      </c>
      <c r="Q49" s="34"/>
      <c r="R49" s="26">
        <v>13.78</v>
      </c>
      <c r="S49" s="26">
        <f t="shared" si="5"/>
        <v>0</v>
      </c>
      <c r="T49" s="40">
        <f t="shared" si="6"/>
        <v>6508.1279999999997</v>
      </c>
      <c r="V49" s="20" t="s">
        <v>84</v>
      </c>
      <c r="W49" s="37">
        <v>5373.19</v>
      </c>
      <c r="X49" s="37">
        <v>-1230.26</v>
      </c>
      <c r="Y49" s="11">
        <f t="shared" si="7"/>
        <v>6603.45</v>
      </c>
      <c r="Z49" s="11">
        <f t="shared" si="8"/>
        <v>95.322000000000116</v>
      </c>
      <c r="AA49" s="41">
        <f t="shared" si="9"/>
        <v>-1.0658141036401503E-14</v>
      </c>
      <c r="AD49" s="25" t="s">
        <v>84</v>
      </c>
      <c r="AE49" s="26">
        <v>432</v>
      </c>
      <c r="AF49" s="26">
        <v>8.17</v>
      </c>
      <c r="AG49" s="26">
        <f t="shared" si="10"/>
        <v>3529.44</v>
      </c>
      <c r="AH49" s="26">
        <v>31.2</v>
      </c>
      <c r="AI49" s="26">
        <v>10.199999999999999</v>
      </c>
      <c r="AJ49" s="26">
        <f t="shared" si="11"/>
        <v>318.23999999999995</v>
      </c>
      <c r="AK49" s="26"/>
      <c r="AL49" s="26">
        <v>16.07</v>
      </c>
      <c r="AM49" s="26">
        <f t="shared" si="12"/>
        <v>0</v>
      </c>
      <c r="AN49" s="32">
        <v>432</v>
      </c>
      <c r="AO49" s="26">
        <v>8.65</v>
      </c>
      <c r="AP49" s="26">
        <f t="shared" si="13"/>
        <v>3736.8</v>
      </c>
      <c r="AQ49" s="33">
        <v>31.2</v>
      </c>
      <c r="AR49" s="26">
        <v>10.8</v>
      </c>
      <c r="AS49" s="26">
        <f t="shared" si="14"/>
        <v>336.96000000000004</v>
      </c>
      <c r="AT49" s="34"/>
      <c r="AU49" s="26">
        <v>16.78</v>
      </c>
      <c r="AV49" s="26">
        <f t="shared" si="15"/>
        <v>0</v>
      </c>
      <c r="AW49" s="40">
        <f t="shared" si="16"/>
        <v>7921.44</v>
      </c>
      <c r="AY49" s="12">
        <f t="shared" si="17"/>
        <v>1413.3119999999999</v>
      </c>
    </row>
    <row r="50" spans="1:51" x14ac:dyDescent="0.25">
      <c r="A50" s="25" t="s">
        <v>85</v>
      </c>
      <c r="B50" s="26">
        <v>198</v>
      </c>
      <c r="C50" s="26">
        <v>6.71</v>
      </c>
      <c r="D50" s="26">
        <f t="shared" si="0"/>
        <v>1328.58</v>
      </c>
      <c r="E50" s="26">
        <v>239.4</v>
      </c>
      <c r="F50" s="26">
        <v>8.3699999999999992</v>
      </c>
      <c r="G50" s="26">
        <f t="shared" si="1"/>
        <v>2003.7779999999998</v>
      </c>
      <c r="H50" s="26"/>
      <c r="I50" s="26">
        <v>13.2</v>
      </c>
      <c r="J50" s="26">
        <f t="shared" si="2"/>
        <v>0</v>
      </c>
      <c r="K50" s="32">
        <v>198</v>
      </c>
      <c r="L50" s="26">
        <v>7.11</v>
      </c>
      <c r="M50" s="26">
        <f t="shared" si="3"/>
        <v>1407.78</v>
      </c>
      <c r="N50" s="33">
        <v>239.4</v>
      </c>
      <c r="O50" s="26">
        <v>8.8699999999999992</v>
      </c>
      <c r="P50" s="26">
        <f t="shared" si="4"/>
        <v>2123.4780000000001</v>
      </c>
      <c r="Q50" s="34"/>
      <c r="R50" s="26">
        <v>13.78</v>
      </c>
      <c r="S50" s="26">
        <f t="shared" si="5"/>
        <v>0</v>
      </c>
      <c r="T50" s="40">
        <f t="shared" si="6"/>
        <v>6863.616</v>
      </c>
      <c r="V50" s="20" t="s">
        <v>85</v>
      </c>
      <c r="W50" s="37">
        <v>5667.25</v>
      </c>
      <c r="X50" s="37">
        <v>-1297.53</v>
      </c>
      <c r="Y50" s="11">
        <f t="shared" si="7"/>
        <v>6964.78</v>
      </c>
      <c r="Z50" s="11">
        <f t="shared" si="8"/>
        <v>101.16399999999976</v>
      </c>
      <c r="AA50" s="41">
        <f t="shared" si="9"/>
        <v>-2.8421709430404007E-14</v>
      </c>
      <c r="AD50" s="25" t="s">
        <v>85</v>
      </c>
      <c r="AE50" s="26">
        <v>198</v>
      </c>
      <c r="AF50" s="26">
        <v>8.17</v>
      </c>
      <c r="AG50" s="26">
        <f t="shared" si="10"/>
        <v>1617.66</v>
      </c>
      <c r="AH50" s="26">
        <v>239.4</v>
      </c>
      <c r="AI50" s="26">
        <v>10.199999999999999</v>
      </c>
      <c r="AJ50" s="26">
        <f t="shared" si="11"/>
        <v>2441.88</v>
      </c>
      <c r="AK50" s="26"/>
      <c r="AL50" s="26">
        <v>16.07</v>
      </c>
      <c r="AM50" s="26">
        <f t="shared" si="12"/>
        <v>0</v>
      </c>
      <c r="AN50" s="32">
        <v>198</v>
      </c>
      <c r="AO50" s="26">
        <v>8.65</v>
      </c>
      <c r="AP50" s="26">
        <f t="shared" si="13"/>
        <v>1712.7</v>
      </c>
      <c r="AQ50" s="33">
        <v>239.4</v>
      </c>
      <c r="AR50" s="26">
        <v>10.8</v>
      </c>
      <c r="AS50" s="26">
        <f t="shared" si="14"/>
        <v>2585.5200000000004</v>
      </c>
      <c r="AT50" s="34"/>
      <c r="AU50" s="26">
        <v>16.78</v>
      </c>
      <c r="AV50" s="26">
        <f t="shared" si="15"/>
        <v>0</v>
      </c>
      <c r="AW50" s="40">
        <f t="shared" si="16"/>
        <v>8357.76</v>
      </c>
      <c r="AY50" s="12">
        <f t="shared" si="17"/>
        <v>1494.1440000000002</v>
      </c>
    </row>
    <row r="51" spans="1:51" x14ac:dyDescent="0.25">
      <c r="A51" s="25" t="s">
        <v>86</v>
      </c>
      <c r="B51" s="26">
        <v>324</v>
      </c>
      <c r="C51" s="26">
        <v>6.71</v>
      </c>
      <c r="D51" s="26">
        <f t="shared" si="0"/>
        <v>2174.04</v>
      </c>
      <c r="E51" s="26">
        <v>329.4</v>
      </c>
      <c r="F51" s="26">
        <v>8.3699999999999992</v>
      </c>
      <c r="G51" s="26">
        <f t="shared" si="1"/>
        <v>2757.0779999999995</v>
      </c>
      <c r="H51" s="26"/>
      <c r="I51" s="26">
        <v>13.2</v>
      </c>
      <c r="J51" s="26">
        <f t="shared" si="2"/>
        <v>0</v>
      </c>
      <c r="K51" s="32">
        <v>324</v>
      </c>
      <c r="L51" s="26">
        <v>7.11</v>
      </c>
      <c r="M51" s="26">
        <f t="shared" si="3"/>
        <v>2303.6400000000003</v>
      </c>
      <c r="N51" s="33">
        <v>329.4</v>
      </c>
      <c r="O51" s="26">
        <v>8.8699999999999992</v>
      </c>
      <c r="P51" s="26">
        <f t="shared" si="4"/>
        <v>2921.7779999999993</v>
      </c>
      <c r="Q51" s="34"/>
      <c r="R51" s="26">
        <v>13.78</v>
      </c>
      <c r="S51" s="26">
        <f t="shared" si="5"/>
        <v>0</v>
      </c>
      <c r="T51" s="40">
        <f t="shared" si="6"/>
        <v>10156.536</v>
      </c>
      <c r="V51" s="20" t="s">
        <v>86</v>
      </c>
      <c r="W51" s="37">
        <v>8386.14</v>
      </c>
      <c r="X51" s="37">
        <v>-1920</v>
      </c>
      <c r="Y51" s="11">
        <f t="shared" si="7"/>
        <v>10306.14</v>
      </c>
      <c r="Z51" s="11">
        <f t="shared" si="8"/>
        <v>149.60399999999936</v>
      </c>
      <c r="AA51" s="41">
        <f t="shared" si="9"/>
        <v>0</v>
      </c>
      <c r="AD51" s="25" t="s">
        <v>86</v>
      </c>
      <c r="AE51" s="26">
        <v>324</v>
      </c>
      <c r="AF51" s="26">
        <v>8.17</v>
      </c>
      <c r="AG51" s="26">
        <f t="shared" si="10"/>
        <v>2647.08</v>
      </c>
      <c r="AH51" s="26">
        <v>329.4</v>
      </c>
      <c r="AI51" s="26">
        <v>10.199999999999999</v>
      </c>
      <c r="AJ51" s="26">
        <f t="shared" si="11"/>
        <v>3359.8799999999997</v>
      </c>
      <c r="AK51" s="26"/>
      <c r="AL51" s="26">
        <v>16.07</v>
      </c>
      <c r="AM51" s="26">
        <f t="shared" si="12"/>
        <v>0</v>
      </c>
      <c r="AN51" s="32">
        <v>324</v>
      </c>
      <c r="AO51" s="26">
        <v>8.65</v>
      </c>
      <c r="AP51" s="26">
        <f t="shared" si="13"/>
        <v>2802.6</v>
      </c>
      <c r="AQ51" s="33">
        <v>329.4</v>
      </c>
      <c r="AR51" s="26">
        <v>10.8</v>
      </c>
      <c r="AS51" s="26">
        <f t="shared" si="14"/>
        <v>3557.52</v>
      </c>
      <c r="AT51" s="34"/>
      <c r="AU51" s="26">
        <v>16.78</v>
      </c>
      <c r="AV51" s="26">
        <f t="shared" si="15"/>
        <v>0</v>
      </c>
      <c r="AW51" s="40">
        <f t="shared" si="16"/>
        <v>12367.08</v>
      </c>
      <c r="AY51" s="12">
        <f t="shared" si="17"/>
        <v>2210.5439999999999</v>
      </c>
    </row>
    <row r="52" spans="1:51" x14ac:dyDescent="0.25">
      <c r="A52" s="25" t="s">
        <v>87</v>
      </c>
      <c r="B52" s="26">
        <v>198</v>
      </c>
      <c r="C52" s="26">
        <v>6.71</v>
      </c>
      <c r="D52" s="26">
        <f t="shared" si="0"/>
        <v>1328.58</v>
      </c>
      <c r="E52" s="26">
        <v>261</v>
      </c>
      <c r="F52" s="26">
        <v>8.3699999999999992</v>
      </c>
      <c r="G52" s="26">
        <f t="shared" si="1"/>
        <v>2184.5699999999997</v>
      </c>
      <c r="H52" s="26"/>
      <c r="I52" s="26">
        <v>13.2</v>
      </c>
      <c r="J52" s="26">
        <f t="shared" si="2"/>
        <v>0</v>
      </c>
      <c r="K52" s="32">
        <v>198</v>
      </c>
      <c r="L52" s="26">
        <v>7.11</v>
      </c>
      <c r="M52" s="26">
        <f t="shared" si="3"/>
        <v>1407.78</v>
      </c>
      <c r="N52" s="35">
        <v>261</v>
      </c>
      <c r="O52" s="26">
        <v>8.8699999999999992</v>
      </c>
      <c r="P52" s="26">
        <f t="shared" si="4"/>
        <v>2315.0699999999997</v>
      </c>
      <c r="Q52" s="34"/>
      <c r="R52" s="26">
        <v>13.78</v>
      </c>
      <c r="S52" s="26">
        <f t="shared" si="5"/>
        <v>0</v>
      </c>
      <c r="T52" s="40">
        <f t="shared" si="6"/>
        <v>7235.9999999999991</v>
      </c>
      <c r="V52" s="20" t="s">
        <v>87</v>
      </c>
      <c r="W52" s="37">
        <v>5974.75</v>
      </c>
      <c r="X52" s="37">
        <v>-1367.95</v>
      </c>
      <c r="Y52" s="11">
        <f t="shared" si="7"/>
        <v>7342.7</v>
      </c>
      <c r="Z52" s="11">
        <f t="shared" si="8"/>
        <v>106.70000000000073</v>
      </c>
      <c r="AA52" s="41">
        <f t="shared" si="9"/>
        <v>0</v>
      </c>
      <c r="AD52" s="25" t="s">
        <v>87</v>
      </c>
      <c r="AE52" s="26">
        <v>198</v>
      </c>
      <c r="AF52" s="26">
        <v>8.17</v>
      </c>
      <c r="AG52" s="26">
        <f t="shared" si="10"/>
        <v>1617.66</v>
      </c>
      <c r="AH52" s="26">
        <v>261</v>
      </c>
      <c r="AI52" s="26">
        <v>10.199999999999999</v>
      </c>
      <c r="AJ52" s="26">
        <f t="shared" si="11"/>
        <v>2662.2</v>
      </c>
      <c r="AK52" s="26"/>
      <c r="AL52" s="26">
        <v>16.07</v>
      </c>
      <c r="AM52" s="26">
        <f t="shared" si="12"/>
        <v>0</v>
      </c>
      <c r="AN52" s="32">
        <v>198</v>
      </c>
      <c r="AO52" s="26">
        <v>8.65</v>
      </c>
      <c r="AP52" s="26">
        <f t="shared" si="13"/>
        <v>1712.7</v>
      </c>
      <c r="AQ52" s="35">
        <v>261</v>
      </c>
      <c r="AR52" s="26">
        <v>10.8</v>
      </c>
      <c r="AS52" s="26">
        <f t="shared" si="14"/>
        <v>2818.8</v>
      </c>
      <c r="AT52" s="34"/>
      <c r="AU52" s="26">
        <v>16.78</v>
      </c>
      <c r="AV52" s="26">
        <f t="shared" si="15"/>
        <v>0</v>
      </c>
      <c r="AW52" s="40">
        <f t="shared" si="16"/>
        <v>8811.36</v>
      </c>
      <c r="AY52" s="12">
        <f t="shared" si="17"/>
        <v>1575.3600000000015</v>
      </c>
    </row>
    <row r="53" spans="1:51" x14ac:dyDescent="0.25">
      <c r="A53" s="25" t="s">
        <v>88</v>
      </c>
      <c r="B53" s="26">
        <v>198</v>
      </c>
      <c r="C53" s="26">
        <v>6.71</v>
      </c>
      <c r="D53" s="26">
        <f t="shared" si="0"/>
        <v>1328.58</v>
      </c>
      <c r="E53" s="26">
        <v>262.8</v>
      </c>
      <c r="F53" s="26">
        <v>8.3699999999999992</v>
      </c>
      <c r="G53" s="26">
        <f t="shared" si="1"/>
        <v>2199.636</v>
      </c>
      <c r="H53" s="26"/>
      <c r="I53" s="26">
        <v>13.2</v>
      </c>
      <c r="J53" s="26">
        <f t="shared" si="2"/>
        <v>0</v>
      </c>
      <c r="K53" s="32">
        <v>198</v>
      </c>
      <c r="L53" s="26">
        <v>7.11</v>
      </c>
      <c r="M53" s="26">
        <f t="shared" si="3"/>
        <v>1407.78</v>
      </c>
      <c r="N53" s="33">
        <v>262.8</v>
      </c>
      <c r="O53" s="26">
        <v>8.8699999999999992</v>
      </c>
      <c r="P53" s="26">
        <f t="shared" si="4"/>
        <v>2331.0360000000001</v>
      </c>
      <c r="Q53" s="34"/>
      <c r="R53" s="26">
        <v>13.78</v>
      </c>
      <c r="S53" s="26">
        <f t="shared" si="5"/>
        <v>0</v>
      </c>
      <c r="T53" s="40">
        <f t="shared" si="6"/>
        <v>7267.0320000000002</v>
      </c>
      <c r="V53" s="20" t="s">
        <v>88</v>
      </c>
      <c r="W53" s="37">
        <v>6000.37</v>
      </c>
      <c r="X53" s="37">
        <v>-1373.81</v>
      </c>
      <c r="Y53" s="11">
        <f t="shared" si="7"/>
        <v>7374.18</v>
      </c>
      <c r="Z53" s="11">
        <f t="shared" si="8"/>
        <v>107.14800000000014</v>
      </c>
      <c r="AA53" s="41">
        <f t="shared" si="9"/>
        <v>0</v>
      </c>
      <c r="AD53" s="25" t="s">
        <v>88</v>
      </c>
      <c r="AE53" s="26">
        <v>198</v>
      </c>
      <c r="AF53" s="26">
        <v>8.17</v>
      </c>
      <c r="AG53" s="26">
        <f t="shared" si="10"/>
        <v>1617.66</v>
      </c>
      <c r="AH53" s="26">
        <v>262.8</v>
      </c>
      <c r="AI53" s="26">
        <v>10.199999999999999</v>
      </c>
      <c r="AJ53" s="26">
        <f t="shared" si="11"/>
        <v>2680.56</v>
      </c>
      <c r="AK53" s="26"/>
      <c r="AL53" s="26">
        <v>16.07</v>
      </c>
      <c r="AM53" s="26">
        <f t="shared" si="12"/>
        <v>0</v>
      </c>
      <c r="AN53" s="32">
        <v>198</v>
      </c>
      <c r="AO53" s="26">
        <v>8.65</v>
      </c>
      <c r="AP53" s="26">
        <f t="shared" si="13"/>
        <v>1712.7</v>
      </c>
      <c r="AQ53" s="33">
        <v>262.8</v>
      </c>
      <c r="AR53" s="26">
        <v>10.8</v>
      </c>
      <c r="AS53" s="26">
        <f t="shared" si="14"/>
        <v>2838.2400000000002</v>
      </c>
      <c r="AT53" s="34"/>
      <c r="AU53" s="26">
        <v>16.78</v>
      </c>
      <c r="AV53" s="26">
        <f t="shared" si="15"/>
        <v>0</v>
      </c>
      <c r="AW53" s="40">
        <f t="shared" si="16"/>
        <v>8849.16</v>
      </c>
      <c r="AY53" s="12">
        <f t="shared" si="17"/>
        <v>1582.1279999999997</v>
      </c>
    </row>
    <row r="54" spans="1:51" x14ac:dyDescent="0.25">
      <c r="A54" s="25" t="s">
        <v>89</v>
      </c>
      <c r="B54" s="26"/>
      <c r="C54" s="26">
        <v>6.71</v>
      </c>
      <c r="D54" s="26">
        <f t="shared" si="0"/>
        <v>0</v>
      </c>
      <c r="E54" s="26"/>
      <c r="F54" s="26">
        <v>8.3699999999999992</v>
      </c>
      <c r="G54" s="26">
        <f t="shared" si="1"/>
        <v>0</v>
      </c>
      <c r="H54" s="26">
        <v>675.6</v>
      </c>
      <c r="I54" s="26">
        <v>13.2</v>
      </c>
      <c r="J54" s="26">
        <f t="shared" si="2"/>
        <v>8917.92</v>
      </c>
      <c r="K54" s="34"/>
      <c r="L54" s="26">
        <v>7.11</v>
      </c>
      <c r="M54" s="26">
        <f t="shared" si="3"/>
        <v>0</v>
      </c>
      <c r="N54" s="34"/>
      <c r="O54" s="26">
        <v>8.8699999999999992</v>
      </c>
      <c r="P54" s="26">
        <f t="shared" si="4"/>
        <v>0</v>
      </c>
      <c r="Q54" s="33">
        <v>675.6</v>
      </c>
      <c r="R54" s="26">
        <v>13.78</v>
      </c>
      <c r="S54" s="26">
        <f t="shared" si="5"/>
        <v>9309.768</v>
      </c>
      <c r="T54" s="40">
        <f t="shared" si="6"/>
        <v>18227.688000000002</v>
      </c>
      <c r="V54" s="20" t="s">
        <v>89</v>
      </c>
      <c r="W54" s="37">
        <v>15000.3</v>
      </c>
      <c r="X54" s="37">
        <v>-3499.55</v>
      </c>
      <c r="Y54" s="11">
        <f t="shared" si="7"/>
        <v>18499.849999999999</v>
      </c>
      <c r="Z54" s="11">
        <f t="shared" si="8"/>
        <v>272.16199999999662</v>
      </c>
      <c r="AA54" s="41">
        <f t="shared" si="9"/>
        <v>0</v>
      </c>
      <c r="AD54" s="25" t="s">
        <v>89</v>
      </c>
      <c r="AE54" s="26"/>
      <c r="AF54" s="26">
        <v>8.17</v>
      </c>
      <c r="AG54" s="26">
        <f t="shared" si="10"/>
        <v>0</v>
      </c>
      <c r="AH54" s="26"/>
      <c r="AI54" s="26">
        <v>10.199999999999999</v>
      </c>
      <c r="AJ54" s="26">
        <f t="shared" si="11"/>
        <v>0</v>
      </c>
      <c r="AK54" s="26">
        <v>675.6</v>
      </c>
      <c r="AL54" s="26">
        <v>16.07</v>
      </c>
      <c r="AM54" s="26">
        <f t="shared" si="12"/>
        <v>10856.892</v>
      </c>
      <c r="AN54" s="34"/>
      <c r="AO54" s="26">
        <v>8.65</v>
      </c>
      <c r="AP54" s="26">
        <f t="shared" si="13"/>
        <v>0</v>
      </c>
      <c r="AQ54" s="34"/>
      <c r="AR54" s="26">
        <v>10.8</v>
      </c>
      <c r="AS54" s="26">
        <f t="shared" si="14"/>
        <v>0</v>
      </c>
      <c r="AT54" s="33">
        <v>675.6</v>
      </c>
      <c r="AU54" s="26">
        <v>16.78</v>
      </c>
      <c r="AV54" s="26">
        <f t="shared" si="15"/>
        <v>11336.568000000001</v>
      </c>
      <c r="AW54" s="40">
        <f t="shared" si="16"/>
        <v>22193.46</v>
      </c>
      <c r="AY54" s="12">
        <f t="shared" si="17"/>
        <v>3965.7719999999972</v>
      </c>
    </row>
    <row r="55" spans="1:51" x14ac:dyDescent="0.25">
      <c r="A55" s="25" t="s">
        <v>90</v>
      </c>
      <c r="B55" s="26">
        <v>165</v>
      </c>
      <c r="C55" s="26">
        <v>6.71</v>
      </c>
      <c r="D55" s="26">
        <f t="shared" si="0"/>
        <v>1107.1500000000001</v>
      </c>
      <c r="E55" s="26">
        <v>198.5</v>
      </c>
      <c r="F55" s="26">
        <v>8.3699999999999992</v>
      </c>
      <c r="G55" s="26">
        <f t="shared" si="1"/>
        <v>1661.4449999999999</v>
      </c>
      <c r="H55" s="26">
        <v>72.7</v>
      </c>
      <c r="I55" s="26">
        <v>13.2</v>
      </c>
      <c r="J55" s="26">
        <f t="shared" si="2"/>
        <v>959.64</v>
      </c>
      <c r="K55" s="34"/>
      <c r="L55" s="26">
        <v>7.11</v>
      </c>
      <c r="M55" s="26">
        <f t="shared" si="3"/>
        <v>0</v>
      </c>
      <c r="N55" s="34"/>
      <c r="O55" s="26">
        <v>8.8699999999999992</v>
      </c>
      <c r="P55" s="26">
        <f t="shared" si="4"/>
        <v>0</v>
      </c>
      <c r="Q55" s="33">
        <v>436.2</v>
      </c>
      <c r="R55" s="26">
        <v>13.78</v>
      </c>
      <c r="S55" s="26">
        <f t="shared" si="5"/>
        <v>6010.8359999999993</v>
      </c>
      <c r="T55" s="40">
        <f t="shared" si="6"/>
        <v>9739.0709999999999</v>
      </c>
      <c r="V55" s="20" t="s">
        <v>90</v>
      </c>
      <c r="W55" s="37">
        <v>8547.4</v>
      </c>
      <c r="X55" s="37">
        <v>-1293.6199999999999</v>
      </c>
      <c r="Y55" s="11">
        <f t="shared" si="7"/>
        <v>9841.02</v>
      </c>
      <c r="Z55" s="11">
        <f t="shared" si="8"/>
        <v>101.94900000000052</v>
      </c>
      <c r="AA55" s="41">
        <f t="shared" si="9"/>
        <v>0</v>
      </c>
      <c r="AD55" s="25" t="s">
        <v>90</v>
      </c>
      <c r="AE55" s="26">
        <v>165</v>
      </c>
      <c r="AF55" s="26">
        <v>8.17</v>
      </c>
      <c r="AG55" s="26">
        <f t="shared" si="10"/>
        <v>1348.05</v>
      </c>
      <c r="AH55" s="26">
        <v>198.5</v>
      </c>
      <c r="AI55" s="26">
        <v>10.199999999999999</v>
      </c>
      <c r="AJ55" s="26">
        <f t="shared" si="11"/>
        <v>2024.6999999999998</v>
      </c>
      <c r="AK55" s="26">
        <v>72.7</v>
      </c>
      <c r="AL55" s="26">
        <v>16.07</v>
      </c>
      <c r="AM55" s="26">
        <f t="shared" si="12"/>
        <v>1168.289</v>
      </c>
      <c r="AN55" s="34"/>
      <c r="AO55" s="26">
        <v>8.65</v>
      </c>
      <c r="AP55" s="26">
        <f t="shared" si="13"/>
        <v>0</v>
      </c>
      <c r="AQ55" s="34"/>
      <c r="AR55" s="26">
        <v>10.8</v>
      </c>
      <c r="AS55" s="26">
        <f t="shared" si="14"/>
        <v>0</v>
      </c>
      <c r="AT55" s="33">
        <v>436.2</v>
      </c>
      <c r="AU55" s="26">
        <v>16.78</v>
      </c>
      <c r="AV55" s="26">
        <f t="shared" si="15"/>
        <v>7319.4360000000006</v>
      </c>
      <c r="AW55" s="40">
        <f t="shared" si="16"/>
        <v>11860.475</v>
      </c>
      <c r="AY55" s="12">
        <f t="shared" si="17"/>
        <v>2121.4040000000005</v>
      </c>
    </row>
    <row r="56" spans="1:51" x14ac:dyDescent="0.25">
      <c r="A56" s="25" t="s">
        <v>91</v>
      </c>
      <c r="B56" s="26">
        <v>252</v>
      </c>
      <c r="C56" s="26">
        <v>6.71</v>
      </c>
      <c r="D56" s="26">
        <f t="shared" si="0"/>
        <v>1690.92</v>
      </c>
      <c r="E56" s="26">
        <v>196.8</v>
      </c>
      <c r="F56" s="26">
        <v>8.3699999999999992</v>
      </c>
      <c r="G56" s="26">
        <f t="shared" si="1"/>
        <v>1647.2159999999999</v>
      </c>
      <c r="H56" s="26"/>
      <c r="I56" s="26">
        <v>13.2</v>
      </c>
      <c r="J56" s="26">
        <f t="shared" si="2"/>
        <v>0</v>
      </c>
      <c r="K56" s="32">
        <v>252</v>
      </c>
      <c r="L56" s="26">
        <v>7.11</v>
      </c>
      <c r="M56" s="26">
        <f t="shared" si="3"/>
        <v>1791.72</v>
      </c>
      <c r="N56" s="33">
        <v>196.8</v>
      </c>
      <c r="O56" s="26">
        <v>8.8699999999999992</v>
      </c>
      <c r="P56" s="26">
        <f t="shared" si="4"/>
        <v>1745.616</v>
      </c>
      <c r="Q56" s="34"/>
      <c r="R56" s="26">
        <v>13.78</v>
      </c>
      <c r="S56" s="26">
        <f t="shared" si="5"/>
        <v>0</v>
      </c>
      <c r="T56" s="40">
        <f t="shared" si="6"/>
        <v>6875.4719999999998</v>
      </c>
      <c r="V56" s="20" t="s">
        <v>91</v>
      </c>
      <c r="W56" s="37">
        <v>5676.91</v>
      </c>
      <c r="X56" s="37">
        <v>-1299.75</v>
      </c>
      <c r="Y56" s="11">
        <f t="shared" si="7"/>
        <v>6976.66</v>
      </c>
      <c r="Z56" s="11">
        <f t="shared" si="8"/>
        <v>101.1880000000001</v>
      </c>
      <c r="AA56" s="41">
        <f t="shared" si="9"/>
        <v>0</v>
      </c>
      <c r="AD56" s="25" t="s">
        <v>91</v>
      </c>
      <c r="AE56" s="26">
        <v>252</v>
      </c>
      <c r="AF56" s="26">
        <v>8.17</v>
      </c>
      <c r="AG56" s="26">
        <f t="shared" si="10"/>
        <v>2058.84</v>
      </c>
      <c r="AH56" s="26">
        <v>196.8</v>
      </c>
      <c r="AI56" s="26">
        <v>10.199999999999999</v>
      </c>
      <c r="AJ56" s="26">
        <f t="shared" si="11"/>
        <v>2007.36</v>
      </c>
      <c r="AK56" s="26"/>
      <c r="AL56" s="26">
        <v>16.07</v>
      </c>
      <c r="AM56" s="26">
        <f t="shared" si="12"/>
        <v>0</v>
      </c>
      <c r="AN56" s="32">
        <v>252</v>
      </c>
      <c r="AO56" s="26">
        <v>8.65</v>
      </c>
      <c r="AP56" s="26">
        <f t="shared" si="13"/>
        <v>2179.8000000000002</v>
      </c>
      <c r="AQ56" s="33">
        <v>196.8</v>
      </c>
      <c r="AR56" s="26">
        <v>10.8</v>
      </c>
      <c r="AS56" s="26">
        <f t="shared" si="14"/>
        <v>2125.44</v>
      </c>
      <c r="AT56" s="34"/>
      <c r="AU56" s="26">
        <v>16.78</v>
      </c>
      <c r="AV56" s="26">
        <f t="shared" si="15"/>
        <v>0</v>
      </c>
      <c r="AW56" s="40">
        <f t="shared" si="16"/>
        <v>8371.44</v>
      </c>
      <c r="AY56" s="12">
        <f t="shared" si="17"/>
        <v>1495.9680000000008</v>
      </c>
    </row>
    <row r="57" spans="1:51" x14ac:dyDescent="0.25">
      <c r="A57" s="25" t="s">
        <v>92</v>
      </c>
      <c r="B57" s="26">
        <v>198</v>
      </c>
      <c r="C57" s="26">
        <v>6.71</v>
      </c>
      <c r="D57" s="26">
        <f t="shared" si="0"/>
        <v>1328.58</v>
      </c>
      <c r="E57" s="26">
        <v>480.6</v>
      </c>
      <c r="F57" s="26">
        <v>8.3699999999999992</v>
      </c>
      <c r="G57" s="26">
        <f t="shared" si="1"/>
        <v>4022.6219999999998</v>
      </c>
      <c r="H57" s="26"/>
      <c r="I57" s="26">
        <v>13.2</v>
      </c>
      <c r="J57" s="26">
        <f t="shared" si="2"/>
        <v>0</v>
      </c>
      <c r="K57" s="32">
        <v>198</v>
      </c>
      <c r="L57" s="26">
        <v>7.11</v>
      </c>
      <c r="M57" s="26">
        <f t="shared" si="3"/>
        <v>1407.78</v>
      </c>
      <c r="N57" s="33">
        <v>480.6</v>
      </c>
      <c r="O57" s="26">
        <v>8.8699999999999992</v>
      </c>
      <c r="P57" s="26">
        <f t="shared" si="4"/>
        <v>4262.9219999999996</v>
      </c>
      <c r="Q57" s="34"/>
      <c r="R57" s="26">
        <v>13.78</v>
      </c>
      <c r="S57" s="26">
        <f t="shared" si="5"/>
        <v>0</v>
      </c>
      <c r="T57" s="40">
        <f t="shared" si="6"/>
        <v>11021.903999999999</v>
      </c>
      <c r="V57" s="20" t="s">
        <v>92</v>
      </c>
      <c r="W57" s="37">
        <v>9101.0499999999993</v>
      </c>
      <c r="X57" s="37">
        <v>-2083.67</v>
      </c>
      <c r="Y57" s="11">
        <f t="shared" si="7"/>
        <v>11184.72</v>
      </c>
      <c r="Z57" s="11">
        <f t="shared" si="8"/>
        <v>162.81600000000071</v>
      </c>
      <c r="AA57" s="41">
        <f t="shared" si="9"/>
        <v>0</v>
      </c>
      <c r="AD57" s="25" t="s">
        <v>92</v>
      </c>
      <c r="AE57" s="26">
        <v>198</v>
      </c>
      <c r="AF57" s="26">
        <v>8.17</v>
      </c>
      <c r="AG57" s="26">
        <f t="shared" si="10"/>
        <v>1617.66</v>
      </c>
      <c r="AH57" s="26">
        <v>480.6</v>
      </c>
      <c r="AI57" s="26">
        <v>10.199999999999999</v>
      </c>
      <c r="AJ57" s="26">
        <f t="shared" si="11"/>
        <v>4902.12</v>
      </c>
      <c r="AK57" s="26"/>
      <c r="AL57" s="26">
        <v>16.07</v>
      </c>
      <c r="AM57" s="26">
        <f t="shared" si="12"/>
        <v>0</v>
      </c>
      <c r="AN57" s="32">
        <v>198</v>
      </c>
      <c r="AO57" s="26">
        <v>8.65</v>
      </c>
      <c r="AP57" s="26">
        <f t="shared" si="13"/>
        <v>1712.7</v>
      </c>
      <c r="AQ57" s="33">
        <v>480.6</v>
      </c>
      <c r="AR57" s="26">
        <v>10.8</v>
      </c>
      <c r="AS57" s="26">
        <f t="shared" si="14"/>
        <v>5190.4800000000005</v>
      </c>
      <c r="AT57" s="34"/>
      <c r="AU57" s="26">
        <v>16.78</v>
      </c>
      <c r="AV57" s="26">
        <f t="shared" si="15"/>
        <v>0</v>
      </c>
      <c r="AW57" s="40">
        <f t="shared" si="16"/>
        <v>13422.96</v>
      </c>
      <c r="AY57" s="12">
        <f t="shared" si="17"/>
        <v>2401.0560000000005</v>
      </c>
    </row>
    <row r="58" spans="1:51" x14ac:dyDescent="0.25">
      <c r="A58" s="25" t="s">
        <v>93</v>
      </c>
      <c r="B58" s="26">
        <v>252</v>
      </c>
      <c r="C58" s="26">
        <v>6.71</v>
      </c>
      <c r="D58" s="26">
        <f t="shared" si="0"/>
        <v>1690.92</v>
      </c>
      <c r="E58" s="26">
        <v>208.2</v>
      </c>
      <c r="F58" s="26">
        <v>8.3699999999999992</v>
      </c>
      <c r="G58" s="26">
        <f t="shared" si="1"/>
        <v>1742.6339999999998</v>
      </c>
      <c r="H58" s="26"/>
      <c r="I58" s="26">
        <v>13.2</v>
      </c>
      <c r="J58" s="26">
        <f t="shared" si="2"/>
        <v>0</v>
      </c>
      <c r="K58" s="32">
        <v>252</v>
      </c>
      <c r="L58" s="26">
        <v>7.11</v>
      </c>
      <c r="M58" s="26">
        <f t="shared" si="3"/>
        <v>1791.72</v>
      </c>
      <c r="N58" s="33">
        <v>208.2</v>
      </c>
      <c r="O58" s="26">
        <v>8.8699999999999992</v>
      </c>
      <c r="P58" s="26">
        <f t="shared" si="4"/>
        <v>1846.7339999999997</v>
      </c>
      <c r="Q58" s="34"/>
      <c r="R58" s="26">
        <v>13.78</v>
      </c>
      <c r="S58" s="26">
        <f t="shared" si="5"/>
        <v>0</v>
      </c>
      <c r="T58" s="40">
        <f t="shared" si="6"/>
        <v>7072.0079999999998</v>
      </c>
      <c r="V58" s="20" t="s">
        <v>93</v>
      </c>
      <c r="W58" s="37">
        <v>5839.21</v>
      </c>
      <c r="X58" s="37">
        <v>-1336.95</v>
      </c>
      <c r="Y58" s="11">
        <f t="shared" si="7"/>
        <v>7176.16</v>
      </c>
      <c r="Z58" s="11">
        <f t="shared" si="8"/>
        <v>104.15200000000004</v>
      </c>
      <c r="AA58" s="41">
        <f t="shared" si="9"/>
        <v>0</v>
      </c>
      <c r="AD58" s="25" t="s">
        <v>93</v>
      </c>
      <c r="AE58" s="26">
        <v>252</v>
      </c>
      <c r="AF58" s="26">
        <v>8.17</v>
      </c>
      <c r="AG58" s="26">
        <f t="shared" si="10"/>
        <v>2058.84</v>
      </c>
      <c r="AH58" s="26">
        <v>208.2</v>
      </c>
      <c r="AI58" s="26">
        <v>10.199999999999999</v>
      </c>
      <c r="AJ58" s="26">
        <f t="shared" si="11"/>
        <v>2123.64</v>
      </c>
      <c r="AK58" s="26"/>
      <c r="AL58" s="26">
        <v>16.07</v>
      </c>
      <c r="AM58" s="26">
        <f t="shared" si="12"/>
        <v>0</v>
      </c>
      <c r="AN58" s="32">
        <v>252</v>
      </c>
      <c r="AO58" s="26">
        <v>8.65</v>
      </c>
      <c r="AP58" s="26">
        <f t="shared" si="13"/>
        <v>2179.8000000000002</v>
      </c>
      <c r="AQ58" s="33">
        <v>208.2</v>
      </c>
      <c r="AR58" s="26">
        <v>10.8</v>
      </c>
      <c r="AS58" s="26">
        <f t="shared" si="14"/>
        <v>2248.56</v>
      </c>
      <c r="AT58" s="34"/>
      <c r="AU58" s="26">
        <v>16.78</v>
      </c>
      <c r="AV58" s="26">
        <f t="shared" si="15"/>
        <v>0</v>
      </c>
      <c r="AW58" s="40">
        <f t="shared" si="16"/>
        <v>8610.84</v>
      </c>
      <c r="AY58" s="12">
        <f t="shared" si="17"/>
        <v>1538.8320000000003</v>
      </c>
    </row>
    <row r="59" spans="1:51" x14ac:dyDescent="0.25">
      <c r="A59" s="25" t="s">
        <v>94</v>
      </c>
      <c r="B59" s="26">
        <v>252</v>
      </c>
      <c r="C59" s="26">
        <v>6.71</v>
      </c>
      <c r="D59" s="26">
        <f t="shared" si="0"/>
        <v>1690.92</v>
      </c>
      <c r="E59" s="26">
        <v>207.6</v>
      </c>
      <c r="F59" s="26">
        <v>8.3699999999999992</v>
      </c>
      <c r="G59" s="26">
        <f t="shared" si="1"/>
        <v>1737.6119999999999</v>
      </c>
      <c r="H59" s="26"/>
      <c r="I59" s="26">
        <v>13.2</v>
      </c>
      <c r="J59" s="26">
        <f t="shared" si="2"/>
        <v>0</v>
      </c>
      <c r="K59" s="32">
        <v>252</v>
      </c>
      <c r="L59" s="26">
        <v>7.11</v>
      </c>
      <c r="M59" s="26">
        <f t="shared" si="3"/>
        <v>1791.72</v>
      </c>
      <c r="N59" s="33">
        <v>207.6</v>
      </c>
      <c r="O59" s="26">
        <v>8.8699999999999992</v>
      </c>
      <c r="P59" s="26">
        <f t="shared" si="4"/>
        <v>1841.4119999999998</v>
      </c>
      <c r="Q59" s="34"/>
      <c r="R59" s="26">
        <v>13.78</v>
      </c>
      <c r="S59" s="26">
        <f t="shared" si="5"/>
        <v>0</v>
      </c>
      <c r="T59" s="40">
        <f t="shared" si="6"/>
        <v>7061.6640000000007</v>
      </c>
      <c r="V59" s="20" t="s">
        <v>94</v>
      </c>
      <c r="W59" s="37">
        <v>5830.69</v>
      </c>
      <c r="X59" s="37">
        <v>-1334.93</v>
      </c>
      <c r="Y59" s="11">
        <f t="shared" si="7"/>
        <v>7165.62</v>
      </c>
      <c r="Z59" s="11">
        <f t="shared" si="8"/>
        <v>103.95599999999922</v>
      </c>
      <c r="AA59" s="41">
        <f t="shared" si="9"/>
        <v>2.8421709430404007E-14</v>
      </c>
      <c r="AD59" s="25" t="s">
        <v>94</v>
      </c>
      <c r="AE59" s="26">
        <v>252</v>
      </c>
      <c r="AF59" s="26">
        <v>8.17</v>
      </c>
      <c r="AG59" s="26">
        <f t="shared" si="10"/>
        <v>2058.84</v>
      </c>
      <c r="AH59" s="26">
        <v>207.6</v>
      </c>
      <c r="AI59" s="26">
        <v>10.199999999999999</v>
      </c>
      <c r="AJ59" s="26">
        <f t="shared" si="11"/>
        <v>2117.52</v>
      </c>
      <c r="AK59" s="26"/>
      <c r="AL59" s="26">
        <v>16.07</v>
      </c>
      <c r="AM59" s="26">
        <f t="shared" si="12"/>
        <v>0</v>
      </c>
      <c r="AN59" s="32">
        <v>252</v>
      </c>
      <c r="AO59" s="26">
        <v>8.65</v>
      </c>
      <c r="AP59" s="26">
        <f t="shared" si="13"/>
        <v>2179.8000000000002</v>
      </c>
      <c r="AQ59" s="33">
        <v>207.6</v>
      </c>
      <c r="AR59" s="26">
        <v>10.8</v>
      </c>
      <c r="AS59" s="26">
        <f t="shared" si="14"/>
        <v>2242.08</v>
      </c>
      <c r="AT59" s="34"/>
      <c r="AU59" s="26">
        <v>16.78</v>
      </c>
      <c r="AV59" s="26">
        <f t="shared" si="15"/>
        <v>0</v>
      </c>
      <c r="AW59" s="40">
        <f t="shared" si="16"/>
        <v>8598.2400000000016</v>
      </c>
      <c r="AY59" s="12">
        <f t="shared" si="17"/>
        <v>1536.5760000000009</v>
      </c>
    </row>
    <row r="60" spans="1:51" x14ac:dyDescent="0.25">
      <c r="A60" s="25" t="s">
        <v>95</v>
      </c>
      <c r="B60" s="26">
        <v>450</v>
      </c>
      <c r="C60" s="26">
        <v>6.71</v>
      </c>
      <c r="D60" s="26">
        <f t="shared" si="0"/>
        <v>3019.5</v>
      </c>
      <c r="E60" s="26">
        <v>217.8</v>
      </c>
      <c r="F60" s="26">
        <v>8.3699999999999992</v>
      </c>
      <c r="G60" s="26">
        <f t="shared" si="1"/>
        <v>1822.9859999999999</v>
      </c>
      <c r="H60" s="26"/>
      <c r="I60" s="26">
        <v>13.2</v>
      </c>
      <c r="J60" s="26">
        <f t="shared" si="2"/>
        <v>0</v>
      </c>
      <c r="K60" s="32">
        <v>432</v>
      </c>
      <c r="L60" s="26">
        <v>7.11</v>
      </c>
      <c r="M60" s="26">
        <f t="shared" si="3"/>
        <v>3071.52</v>
      </c>
      <c r="N60" s="33">
        <v>235.8</v>
      </c>
      <c r="O60" s="26">
        <v>8.8699999999999992</v>
      </c>
      <c r="P60" s="26">
        <f t="shared" si="4"/>
        <v>2091.5459999999998</v>
      </c>
      <c r="Q60" s="34"/>
      <c r="R60" s="26">
        <v>13.78</v>
      </c>
      <c r="S60" s="26">
        <f t="shared" si="5"/>
        <v>0</v>
      </c>
      <c r="T60" s="40">
        <f t="shared" si="6"/>
        <v>10005.552</v>
      </c>
      <c r="V60" s="20" t="s">
        <v>95</v>
      </c>
      <c r="W60" s="37">
        <v>8213.64</v>
      </c>
      <c r="X60" s="37">
        <v>-1969.38</v>
      </c>
      <c r="Y60" s="11">
        <f t="shared" si="7"/>
        <v>10183.02</v>
      </c>
      <c r="Z60" s="11">
        <f t="shared" si="8"/>
        <v>177.46800000000076</v>
      </c>
      <c r="AA60" s="41">
        <f t="shared" si="9"/>
        <v>-5.6843418860808015E-14</v>
      </c>
      <c r="AD60" s="25" t="s">
        <v>95</v>
      </c>
      <c r="AE60" s="26">
        <v>450</v>
      </c>
      <c r="AF60" s="26">
        <v>8.17</v>
      </c>
      <c r="AG60" s="26">
        <f t="shared" si="10"/>
        <v>3676.5</v>
      </c>
      <c r="AH60" s="26">
        <v>217.8</v>
      </c>
      <c r="AI60" s="26">
        <v>10.199999999999999</v>
      </c>
      <c r="AJ60" s="26">
        <f t="shared" si="11"/>
        <v>2221.56</v>
      </c>
      <c r="AK60" s="26"/>
      <c r="AL60" s="26">
        <v>16.07</v>
      </c>
      <c r="AM60" s="26">
        <f t="shared" si="12"/>
        <v>0</v>
      </c>
      <c r="AN60" s="32">
        <v>432</v>
      </c>
      <c r="AO60" s="26">
        <v>8.65</v>
      </c>
      <c r="AP60" s="26">
        <f t="shared" si="13"/>
        <v>3736.8</v>
      </c>
      <c r="AQ60" s="33">
        <v>235.8</v>
      </c>
      <c r="AR60" s="26">
        <v>10.8</v>
      </c>
      <c r="AS60" s="26">
        <f t="shared" si="14"/>
        <v>2546.6400000000003</v>
      </c>
      <c r="AT60" s="34"/>
      <c r="AU60" s="26">
        <v>16.78</v>
      </c>
      <c r="AV60" s="26">
        <f t="shared" si="15"/>
        <v>0</v>
      </c>
      <c r="AW60" s="40">
        <f t="shared" si="16"/>
        <v>12181.5</v>
      </c>
      <c r="AY60" s="12">
        <f t="shared" si="17"/>
        <v>2175.9480000000003</v>
      </c>
    </row>
    <row r="61" spans="1:51" x14ac:dyDescent="0.25">
      <c r="A61" s="25" t="s">
        <v>96</v>
      </c>
      <c r="B61" s="26">
        <v>462.6</v>
      </c>
      <c r="C61" s="26">
        <v>6.71</v>
      </c>
      <c r="D61" s="26">
        <f t="shared" si="0"/>
        <v>3104.0460000000003</v>
      </c>
      <c r="E61" s="26"/>
      <c r="F61" s="26">
        <v>8.3699999999999992</v>
      </c>
      <c r="G61" s="26">
        <f t="shared" si="1"/>
        <v>0</v>
      </c>
      <c r="H61" s="26"/>
      <c r="I61" s="26">
        <v>13.2</v>
      </c>
      <c r="J61" s="26">
        <f t="shared" si="2"/>
        <v>0</v>
      </c>
      <c r="K61" s="32">
        <v>462.6</v>
      </c>
      <c r="L61" s="26">
        <v>7.11</v>
      </c>
      <c r="M61" s="26">
        <f t="shared" si="3"/>
        <v>3289.0860000000002</v>
      </c>
      <c r="N61" s="34"/>
      <c r="O61" s="26">
        <v>8.8699999999999992</v>
      </c>
      <c r="P61" s="26">
        <f t="shared" si="4"/>
        <v>0</v>
      </c>
      <c r="Q61" s="34"/>
      <c r="R61" s="26">
        <v>13.78</v>
      </c>
      <c r="S61" s="26">
        <f t="shared" si="5"/>
        <v>0</v>
      </c>
      <c r="T61" s="40">
        <f t="shared" si="6"/>
        <v>6393.1320000000005</v>
      </c>
      <c r="V61" s="20" t="s">
        <v>96</v>
      </c>
      <c r="W61" s="37">
        <v>5278.22</v>
      </c>
      <c r="X61" s="37">
        <v>-1208.49</v>
      </c>
      <c r="Y61" s="11">
        <f t="shared" si="7"/>
        <v>6486.71</v>
      </c>
      <c r="Z61" s="11">
        <f t="shared" si="8"/>
        <v>93.57799999999952</v>
      </c>
      <c r="AA61" s="41">
        <f t="shared" si="9"/>
        <v>0</v>
      </c>
      <c r="AD61" s="25" t="s">
        <v>96</v>
      </c>
      <c r="AE61" s="26">
        <v>462.6</v>
      </c>
      <c r="AF61" s="26">
        <v>8.17</v>
      </c>
      <c r="AG61" s="26">
        <f t="shared" si="10"/>
        <v>3779.442</v>
      </c>
      <c r="AH61" s="26"/>
      <c r="AI61" s="26">
        <v>10.199999999999999</v>
      </c>
      <c r="AJ61" s="26">
        <f t="shared" si="11"/>
        <v>0</v>
      </c>
      <c r="AK61" s="26"/>
      <c r="AL61" s="26">
        <v>16.07</v>
      </c>
      <c r="AM61" s="26">
        <f t="shared" si="12"/>
        <v>0</v>
      </c>
      <c r="AN61" s="32">
        <v>462.6</v>
      </c>
      <c r="AO61" s="26">
        <v>8.65</v>
      </c>
      <c r="AP61" s="26">
        <f t="shared" si="13"/>
        <v>4001.4900000000002</v>
      </c>
      <c r="AQ61" s="34"/>
      <c r="AR61" s="26">
        <v>10.8</v>
      </c>
      <c r="AS61" s="26">
        <f t="shared" si="14"/>
        <v>0</v>
      </c>
      <c r="AT61" s="34"/>
      <c r="AU61" s="26">
        <v>16.78</v>
      </c>
      <c r="AV61" s="26">
        <f t="shared" si="15"/>
        <v>0</v>
      </c>
      <c r="AW61" s="40">
        <f t="shared" si="16"/>
        <v>7780.9320000000007</v>
      </c>
      <c r="AY61" s="12">
        <f t="shared" si="17"/>
        <v>1387.8000000000002</v>
      </c>
    </row>
    <row r="62" spans="1:51" x14ac:dyDescent="0.25">
      <c r="A62" s="25" t="s">
        <v>97</v>
      </c>
      <c r="B62" s="26">
        <v>324</v>
      </c>
      <c r="C62" s="26">
        <v>6.71</v>
      </c>
      <c r="D62" s="26">
        <f t="shared" si="0"/>
        <v>2174.04</v>
      </c>
      <c r="E62" s="26">
        <v>132</v>
      </c>
      <c r="F62" s="26">
        <v>8.3699999999999992</v>
      </c>
      <c r="G62" s="26">
        <f t="shared" si="1"/>
        <v>1104.8399999999999</v>
      </c>
      <c r="H62" s="26"/>
      <c r="I62" s="26">
        <v>13.2</v>
      </c>
      <c r="J62" s="26">
        <f t="shared" si="2"/>
        <v>0</v>
      </c>
      <c r="K62" s="32">
        <v>324</v>
      </c>
      <c r="L62" s="26">
        <v>7.11</v>
      </c>
      <c r="M62" s="26">
        <f t="shared" si="3"/>
        <v>2303.6400000000003</v>
      </c>
      <c r="N62" s="35">
        <v>132</v>
      </c>
      <c r="O62" s="26">
        <v>8.8699999999999992</v>
      </c>
      <c r="P62" s="26">
        <f t="shared" si="4"/>
        <v>1170.8399999999999</v>
      </c>
      <c r="Q62" s="34"/>
      <c r="R62" s="26">
        <v>13.78</v>
      </c>
      <c r="S62" s="26">
        <f t="shared" si="5"/>
        <v>0</v>
      </c>
      <c r="T62" s="40">
        <f t="shared" si="6"/>
        <v>6753.3600000000006</v>
      </c>
      <c r="V62" s="20" t="s">
        <v>97</v>
      </c>
      <c r="W62" s="37">
        <v>5575.92</v>
      </c>
      <c r="X62" s="37">
        <v>-1276.6400000000001</v>
      </c>
      <c r="Y62" s="11">
        <f t="shared" si="7"/>
        <v>6852.56</v>
      </c>
      <c r="Z62" s="11">
        <f t="shared" si="8"/>
        <v>99.199999999999818</v>
      </c>
      <c r="AA62" s="41">
        <f t="shared" si="9"/>
        <v>0</v>
      </c>
      <c r="AD62" s="25" t="s">
        <v>97</v>
      </c>
      <c r="AE62" s="26">
        <v>324</v>
      </c>
      <c r="AF62" s="26">
        <v>8.17</v>
      </c>
      <c r="AG62" s="26">
        <f t="shared" si="10"/>
        <v>2647.08</v>
      </c>
      <c r="AH62" s="26">
        <v>132</v>
      </c>
      <c r="AI62" s="26">
        <v>10.199999999999999</v>
      </c>
      <c r="AJ62" s="26">
        <f t="shared" si="11"/>
        <v>1346.3999999999999</v>
      </c>
      <c r="AK62" s="26"/>
      <c r="AL62" s="26">
        <v>16.07</v>
      </c>
      <c r="AM62" s="26">
        <f t="shared" si="12"/>
        <v>0</v>
      </c>
      <c r="AN62" s="32">
        <v>324</v>
      </c>
      <c r="AO62" s="26">
        <v>8.65</v>
      </c>
      <c r="AP62" s="26">
        <f t="shared" si="13"/>
        <v>2802.6</v>
      </c>
      <c r="AQ62" s="35">
        <v>132</v>
      </c>
      <c r="AR62" s="26">
        <v>10.8</v>
      </c>
      <c r="AS62" s="26">
        <f t="shared" si="14"/>
        <v>1425.6000000000001</v>
      </c>
      <c r="AT62" s="34"/>
      <c r="AU62" s="26">
        <v>16.78</v>
      </c>
      <c r="AV62" s="26">
        <f t="shared" si="15"/>
        <v>0</v>
      </c>
      <c r="AW62" s="40">
        <f t="shared" si="16"/>
        <v>8221.68</v>
      </c>
      <c r="AY62" s="12">
        <f t="shared" si="17"/>
        <v>1468.3199999999997</v>
      </c>
    </row>
    <row r="63" spans="1:51" x14ac:dyDescent="0.25">
      <c r="A63" s="25" t="s">
        <v>98</v>
      </c>
      <c r="B63" s="26">
        <v>234</v>
      </c>
      <c r="C63" s="26">
        <v>6.71</v>
      </c>
      <c r="D63" s="26">
        <f t="shared" si="0"/>
        <v>1570.14</v>
      </c>
      <c r="E63" s="26">
        <f>633.6-B63</f>
        <v>399.6</v>
      </c>
      <c r="F63" s="26">
        <v>8.3699999999999992</v>
      </c>
      <c r="G63" s="26">
        <f t="shared" si="1"/>
        <v>3344.652</v>
      </c>
      <c r="H63" s="26"/>
      <c r="I63" s="26">
        <v>13.2</v>
      </c>
      <c r="J63" s="26">
        <f t="shared" si="2"/>
        <v>0</v>
      </c>
      <c r="K63" s="32">
        <v>252</v>
      </c>
      <c r="L63" s="26">
        <v>7.11</v>
      </c>
      <c r="M63" s="26">
        <f t="shared" si="3"/>
        <v>1791.72</v>
      </c>
      <c r="N63" s="33">
        <v>381.6</v>
      </c>
      <c r="O63" s="26">
        <v>8.8699999999999992</v>
      </c>
      <c r="P63" s="26">
        <f t="shared" si="4"/>
        <v>3384.7919999999999</v>
      </c>
      <c r="Q63" s="34"/>
      <c r="R63" s="26">
        <v>13.78</v>
      </c>
      <c r="S63" s="26">
        <f t="shared" si="5"/>
        <v>0</v>
      </c>
      <c r="T63" s="40">
        <f t="shared" si="6"/>
        <v>10091.304</v>
      </c>
      <c r="V63" s="20" t="s">
        <v>98</v>
      </c>
      <c r="W63" s="37">
        <v>8100.42</v>
      </c>
      <c r="X63" s="37">
        <v>-2142.1</v>
      </c>
      <c r="Y63" s="11">
        <f t="shared" si="7"/>
        <v>10242.52</v>
      </c>
      <c r="Z63" s="11">
        <f t="shared" si="8"/>
        <v>151.21600000000035</v>
      </c>
      <c r="AA63" s="41">
        <f t="shared" si="9"/>
        <v>0</v>
      </c>
      <c r="AD63" s="25" t="s">
        <v>98</v>
      </c>
      <c r="AE63" s="26">
        <v>234</v>
      </c>
      <c r="AF63" s="26">
        <v>8.17</v>
      </c>
      <c r="AG63" s="26">
        <f t="shared" si="10"/>
        <v>1911.78</v>
      </c>
      <c r="AH63" s="26">
        <f>633.6-AE63</f>
        <v>399.6</v>
      </c>
      <c r="AI63" s="26">
        <v>10.199999999999999</v>
      </c>
      <c r="AJ63" s="26">
        <f t="shared" si="11"/>
        <v>4075.92</v>
      </c>
      <c r="AK63" s="26"/>
      <c r="AL63" s="26">
        <v>16.07</v>
      </c>
      <c r="AM63" s="26">
        <f t="shared" si="12"/>
        <v>0</v>
      </c>
      <c r="AN63" s="32">
        <v>252</v>
      </c>
      <c r="AO63" s="26">
        <v>8.65</v>
      </c>
      <c r="AP63" s="26">
        <f t="shared" si="13"/>
        <v>2179.8000000000002</v>
      </c>
      <c r="AQ63" s="33">
        <v>381.6</v>
      </c>
      <c r="AR63" s="26">
        <v>10.8</v>
      </c>
      <c r="AS63" s="26">
        <f t="shared" si="14"/>
        <v>4121.2800000000007</v>
      </c>
      <c r="AT63" s="34"/>
      <c r="AU63" s="26">
        <v>16.78</v>
      </c>
      <c r="AV63" s="26">
        <f t="shared" si="15"/>
        <v>0</v>
      </c>
      <c r="AW63" s="40">
        <f t="shared" si="16"/>
        <v>12288.78</v>
      </c>
      <c r="AY63" s="12">
        <f t="shared" si="17"/>
        <v>2197.4760000000006</v>
      </c>
    </row>
    <row r="64" spans="1:51" x14ac:dyDescent="0.25">
      <c r="A64" s="25" t="s">
        <v>99</v>
      </c>
      <c r="B64" s="26">
        <v>252</v>
      </c>
      <c r="C64" s="26">
        <v>6.71</v>
      </c>
      <c r="D64" s="26">
        <f t="shared" si="0"/>
        <v>1690.92</v>
      </c>
      <c r="E64" s="26">
        <v>197.4</v>
      </c>
      <c r="F64" s="26">
        <v>8.3699999999999992</v>
      </c>
      <c r="G64" s="26">
        <f t="shared" si="1"/>
        <v>1652.2379999999998</v>
      </c>
      <c r="H64" s="26"/>
      <c r="I64" s="26">
        <v>13.2</v>
      </c>
      <c r="J64" s="26">
        <f t="shared" si="2"/>
        <v>0</v>
      </c>
      <c r="K64" s="32">
        <v>252</v>
      </c>
      <c r="L64" s="26">
        <v>7.11</v>
      </c>
      <c r="M64" s="26">
        <f t="shared" si="3"/>
        <v>1791.72</v>
      </c>
      <c r="N64" s="33">
        <v>197.4</v>
      </c>
      <c r="O64" s="26">
        <v>8.8699999999999992</v>
      </c>
      <c r="P64" s="26">
        <f t="shared" si="4"/>
        <v>1750.9379999999999</v>
      </c>
      <c r="Q64" s="34"/>
      <c r="R64" s="26">
        <v>13.78</v>
      </c>
      <c r="S64" s="26">
        <f t="shared" si="5"/>
        <v>0</v>
      </c>
      <c r="T64" s="40">
        <f t="shared" si="6"/>
        <v>6885.8159999999998</v>
      </c>
      <c r="V64" s="20" t="s">
        <v>99</v>
      </c>
      <c r="W64" s="37">
        <v>5676.55</v>
      </c>
      <c r="X64" s="37">
        <v>-1310.6500000000001</v>
      </c>
      <c r="Y64" s="11">
        <f t="shared" si="7"/>
        <v>6987.2000000000007</v>
      </c>
      <c r="Z64" s="11">
        <f t="shared" si="8"/>
        <v>101.38400000000092</v>
      </c>
      <c r="AA64" s="41">
        <f t="shared" si="9"/>
        <v>-2.8421709430404007E-14</v>
      </c>
      <c r="AD64" s="25" t="s">
        <v>99</v>
      </c>
      <c r="AE64" s="26">
        <v>252</v>
      </c>
      <c r="AF64" s="26">
        <v>8.17</v>
      </c>
      <c r="AG64" s="26">
        <f t="shared" si="10"/>
        <v>2058.84</v>
      </c>
      <c r="AH64" s="26">
        <v>197.4</v>
      </c>
      <c r="AI64" s="26">
        <v>10.199999999999999</v>
      </c>
      <c r="AJ64" s="26">
        <f t="shared" si="11"/>
        <v>2013.48</v>
      </c>
      <c r="AK64" s="26"/>
      <c r="AL64" s="26">
        <v>16.07</v>
      </c>
      <c r="AM64" s="26">
        <f t="shared" si="12"/>
        <v>0</v>
      </c>
      <c r="AN64" s="32">
        <v>252</v>
      </c>
      <c r="AO64" s="26">
        <v>8.65</v>
      </c>
      <c r="AP64" s="26">
        <f t="shared" si="13"/>
        <v>2179.8000000000002</v>
      </c>
      <c r="AQ64" s="33">
        <v>197.4</v>
      </c>
      <c r="AR64" s="26">
        <v>10.8</v>
      </c>
      <c r="AS64" s="26">
        <f t="shared" si="14"/>
        <v>2131.92</v>
      </c>
      <c r="AT64" s="34"/>
      <c r="AU64" s="26">
        <v>16.78</v>
      </c>
      <c r="AV64" s="26">
        <f t="shared" si="15"/>
        <v>0</v>
      </c>
      <c r="AW64" s="40">
        <f t="shared" si="16"/>
        <v>8384.0400000000009</v>
      </c>
      <c r="AY64" s="12">
        <f t="shared" si="17"/>
        <v>1498.2240000000011</v>
      </c>
    </row>
    <row r="65" spans="1:51" x14ac:dyDescent="0.25">
      <c r="A65" s="25" t="s">
        <v>100</v>
      </c>
      <c r="B65" s="26"/>
      <c r="C65" s="26">
        <v>6.71</v>
      </c>
      <c r="D65" s="26">
        <f t="shared" si="0"/>
        <v>0</v>
      </c>
      <c r="E65" s="26"/>
      <c r="F65" s="26">
        <v>8.3699999999999992</v>
      </c>
      <c r="G65" s="26">
        <f t="shared" si="1"/>
        <v>0</v>
      </c>
      <c r="H65" s="26">
        <v>480</v>
      </c>
      <c r="I65" s="26">
        <v>13.2</v>
      </c>
      <c r="J65" s="26">
        <f t="shared" si="2"/>
        <v>6336</v>
      </c>
      <c r="K65" s="34"/>
      <c r="L65" s="26">
        <v>7.11</v>
      </c>
      <c r="M65" s="26">
        <f t="shared" si="3"/>
        <v>0</v>
      </c>
      <c r="N65" s="34"/>
      <c r="O65" s="26">
        <v>8.8699999999999992</v>
      </c>
      <c r="P65" s="26">
        <f t="shared" si="4"/>
        <v>0</v>
      </c>
      <c r="Q65" s="35">
        <v>480</v>
      </c>
      <c r="R65" s="26">
        <v>13.78</v>
      </c>
      <c r="S65" s="26">
        <f t="shared" si="5"/>
        <v>6614.4</v>
      </c>
      <c r="T65" s="40">
        <f t="shared" si="6"/>
        <v>12950.4</v>
      </c>
      <c r="V65" s="20" t="s">
        <v>100</v>
      </c>
      <c r="W65" s="37">
        <v>10657.44</v>
      </c>
      <c r="X65" s="37">
        <v>-2486.3200000000002</v>
      </c>
      <c r="Y65" s="11">
        <f t="shared" si="7"/>
        <v>13143.76</v>
      </c>
      <c r="Z65" s="11">
        <f t="shared" si="8"/>
        <v>193.36000000000058</v>
      </c>
      <c r="AA65" s="41">
        <f t="shared" si="9"/>
        <v>0</v>
      </c>
      <c r="AD65" s="25" t="s">
        <v>100</v>
      </c>
      <c r="AE65" s="26"/>
      <c r="AF65" s="26">
        <v>8.17</v>
      </c>
      <c r="AG65" s="26">
        <f t="shared" si="10"/>
        <v>0</v>
      </c>
      <c r="AH65" s="26"/>
      <c r="AI65" s="26">
        <v>10.199999999999999</v>
      </c>
      <c r="AJ65" s="26">
        <f t="shared" si="11"/>
        <v>0</v>
      </c>
      <c r="AK65" s="26">
        <v>480</v>
      </c>
      <c r="AL65" s="26">
        <v>16.07</v>
      </c>
      <c r="AM65" s="26">
        <f t="shared" si="12"/>
        <v>7713.6</v>
      </c>
      <c r="AN65" s="34"/>
      <c r="AO65" s="26">
        <v>8.65</v>
      </c>
      <c r="AP65" s="26">
        <f t="shared" si="13"/>
        <v>0</v>
      </c>
      <c r="AQ65" s="34"/>
      <c r="AR65" s="26">
        <v>10.8</v>
      </c>
      <c r="AS65" s="26">
        <f t="shared" si="14"/>
        <v>0</v>
      </c>
      <c r="AT65" s="35">
        <v>480</v>
      </c>
      <c r="AU65" s="26">
        <v>16.78</v>
      </c>
      <c r="AV65" s="26">
        <f t="shared" si="15"/>
        <v>8054.4000000000005</v>
      </c>
      <c r="AW65" s="40">
        <f t="shared" si="16"/>
        <v>15768</v>
      </c>
      <c r="AY65" s="12">
        <f t="shared" si="17"/>
        <v>2817.6000000000004</v>
      </c>
    </row>
    <row r="66" spans="1:51" x14ac:dyDescent="0.25">
      <c r="A66" s="25" t="s">
        <v>101</v>
      </c>
      <c r="B66" s="26"/>
      <c r="C66" s="26">
        <v>6.71</v>
      </c>
      <c r="D66" s="26">
        <f t="shared" si="0"/>
        <v>0</v>
      </c>
      <c r="E66" s="26"/>
      <c r="F66" s="26">
        <v>8.3699999999999992</v>
      </c>
      <c r="G66" s="26">
        <f t="shared" si="1"/>
        <v>0</v>
      </c>
      <c r="H66" s="26">
        <v>667.8</v>
      </c>
      <c r="I66" s="26">
        <v>13.2</v>
      </c>
      <c r="J66" s="26">
        <f t="shared" si="2"/>
        <v>8814.9599999999991</v>
      </c>
      <c r="K66" s="34"/>
      <c r="L66" s="26">
        <v>7.11</v>
      </c>
      <c r="M66" s="26">
        <f t="shared" si="3"/>
        <v>0</v>
      </c>
      <c r="N66" s="34"/>
      <c r="O66" s="26">
        <v>8.8699999999999992</v>
      </c>
      <c r="P66" s="26">
        <f t="shared" si="4"/>
        <v>0</v>
      </c>
      <c r="Q66" s="33">
        <v>667.8</v>
      </c>
      <c r="R66" s="26">
        <v>13.78</v>
      </c>
      <c r="S66" s="26">
        <f t="shared" si="5"/>
        <v>9202.2839999999997</v>
      </c>
      <c r="T66" s="40">
        <f t="shared" si="6"/>
        <v>18017.243999999999</v>
      </c>
      <c r="V66" s="20" t="s">
        <v>101</v>
      </c>
      <c r="W66" s="37">
        <v>14827.2</v>
      </c>
      <c r="X66" s="37">
        <v>-3459.05</v>
      </c>
      <c r="Y66" s="11">
        <f t="shared" si="7"/>
        <v>18286.25</v>
      </c>
      <c r="Z66" s="11">
        <f t="shared" si="8"/>
        <v>269.00600000000122</v>
      </c>
      <c r="AA66" s="41">
        <f t="shared" si="9"/>
        <v>0</v>
      </c>
      <c r="AD66" s="25" t="s">
        <v>101</v>
      </c>
      <c r="AE66" s="26"/>
      <c r="AF66" s="26">
        <v>8.17</v>
      </c>
      <c r="AG66" s="26">
        <f t="shared" si="10"/>
        <v>0</v>
      </c>
      <c r="AH66" s="26"/>
      <c r="AI66" s="26">
        <v>10.199999999999999</v>
      </c>
      <c r="AJ66" s="26">
        <f t="shared" si="11"/>
        <v>0</v>
      </c>
      <c r="AK66" s="26">
        <v>667.8</v>
      </c>
      <c r="AL66" s="26">
        <v>16.07</v>
      </c>
      <c r="AM66" s="26">
        <f t="shared" si="12"/>
        <v>10731.546</v>
      </c>
      <c r="AN66" s="34"/>
      <c r="AO66" s="26">
        <v>8.65</v>
      </c>
      <c r="AP66" s="26">
        <f t="shared" si="13"/>
        <v>0</v>
      </c>
      <c r="AQ66" s="34"/>
      <c r="AR66" s="26">
        <v>10.8</v>
      </c>
      <c r="AS66" s="26">
        <f t="shared" si="14"/>
        <v>0</v>
      </c>
      <c r="AT66" s="33">
        <v>667.8</v>
      </c>
      <c r="AU66" s="26">
        <v>16.78</v>
      </c>
      <c r="AV66" s="26">
        <f t="shared" si="15"/>
        <v>11205.683999999999</v>
      </c>
      <c r="AW66" s="40">
        <f t="shared" si="16"/>
        <v>21937.23</v>
      </c>
      <c r="AY66" s="12">
        <f t="shared" si="17"/>
        <v>3919.9860000000008</v>
      </c>
    </row>
    <row r="67" spans="1:51" x14ac:dyDescent="0.25">
      <c r="A67" s="25" t="s">
        <v>102</v>
      </c>
      <c r="B67" s="26">
        <v>252</v>
      </c>
      <c r="C67" s="26">
        <v>6.71</v>
      </c>
      <c r="D67" s="26">
        <f t="shared" si="0"/>
        <v>1690.92</v>
      </c>
      <c r="E67" s="26">
        <v>205.8</v>
      </c>
      <c r="F67" s="26">
        <v>8.3699999999999992</v>
      </c>
      <c r="G67" s="26">
        <f t="shared" si="1"/>
        <v>1722.5459999999998</v>
      </c>
      <c r="H67" s="26"/>
      <c r="I67" s="26">
        <v>13.2</v>
      </c>
      <c r="J67" s="26">
        <f t="shared" si="2"/>
        <v>0</v>
      </c>
      <c r="K67" s="32">
        <v>252</v>
      </c>
      <c r="L67" s="26">
        <v>7.11</v>
      </c>
      <c r="M67" s="26">
        <f t="shared" si="3"/>
        <v>1791.72</v>
      </c>
      <c r="N67" s="33">
        <v>205.8</v>
      </c>
      <c r="O67" s="26">
        <v>8.8699999999999992</v>
      </c>
      <c r="P67" s="26">
        <f t="shared" si="4"/>
        <v>1825.4459999999999</v>
      </c>
      <c r="Q67" s="34"/>
      <c r="R67" s="26">
        <v>13.78</v>
      </c>
      <c r="S67" s="26">
        <f t="shared" si="5"/>
        <v>0</v>
      </c>
      <c r="T67" s="40">
        <f t="shared" si="6"/>
        <v>7030.6319999999996</v>
      </c>
      <c r="V67" s="20" t="s">
        <v>102</v>
      </c>
      <c r="W67" s="37">
        <v>5866.39</v>
      </c>
      <c r="X67" s="37">
        <v>-1267.75</v>
      </c>
      <c r="Y67" s="11">
        <f t="shared" si="7"/>
        <v>7134.14</v>
      </c>
      <c r="Z67" s="11">
        <f t="shared" si="8"/>
        <v>103.50800000000072</v>
      </c>
      <c r="AA67" s="41">
        <f t="shared" si="9"/>
        <v>0</v>
      </c>
      <c r="AD67" s="25" t="s">
        <v>102</v>
      </c>
      <c r="AE67" s="26">
        <v>252</v>
      </c>
      <c r="AF67" s="26">
        <v>8.17</v>
      </c>
      <c r="AG67" s="26">
        <f t="shared" si="10"/>
        <v>2058.84</v>
      </c>
      <c r="AH67" s="26">
        <v>205.8</v>
      </c>
      <c r="AI67" s="26">
        <v>10.199999999999999</v>
      </c>
      <c r="AJ67" s="26">
        <f t="shared" si="11"/>
        <v>2099.16</v>
      </c>
      <c r="AK67" s="26"/>
      <c r="AL67" s="26">
        <v>16.07</v>
      </c>
      <c r="AM67" s="26">
        <f t="shared" si="12"/>
        <v>0</v>
      </c>
      <c r="AN67" s="32">
        <v>252</v>
      </c>
      <c r="AO67" s="26">
        <v>8.65</v>
      </c>
      <c r="AP67" s="26">
        <f t="shared" si="13"/>
        <v>2179.8000000000002</v>
      </c>
      <c r="AQ67" s="33">
        <v>205.8</v>
      </c>
      <c r="AR67" s="26">
        <v>10.8</v>
      </c>
      <c r="AS67" s="26">
        <f t="shared" si="14"/>
        <v>2222.6400000000003</v>
      </c>
      <c r="AT67" s="34"/>
      <c r="AU67" s="26">
        <v>16.78</v>
      </c>
      <c r="AV67" s="26">
        <f t="shared" si="15"/>
        <v>0</v>
      </c>
      <c r="AW67" s="40">
        <f t="shared" si="16"/>
        <v>8560.44</v>
      </c>
      <c r="AY67" s="12">
        <f t="shared" si="17"/>
        <v>1529.8080000000009</v>
      </c>
    </row>
    <row r="68" spans="1:51" x14ac:dyDescent="0.25">
      <c r="A68" s="25" t="s">
        <v>103</v>
      </c>
      <c r="B68" s="26">
        <v>252</v>
      </c>
      <c r="C68" s="26">
        <v>6.71</v>
      </c>
      <c r="D68" s="26">
        <f t="shared" si="0"/>
        <v>1690.92</v>
      </c>
      <c r="E68" s="26">
        <v>207.6</v>
      </c>
      <c r="F68" s="26">
        <v>8.3699999999999992</v>
      </c>
      <c r="G68" s="26">
        <f t="shared" si="1"/>
        <v>1737.6119999999999</v>
      </c>
      <c r="H68" s="26"/>
      <c r="I68" s="26">
        <v>13.2</v>
      </c>
      <c r="J68" s="26">
        <f t="shared" si="2"/>
        <v>0</v>
      </c>
      <c r="K68" s="32">
        <v>252</v>
      </c>
      <c r="L68" s="26">
        <v>7.11</v>
      </c>
      <c r="M68" s="26">
        <f t="shared" si="3"/>
        <v>1791.72</v>
      </c>
      <c r="N68" s="33">
        <v>207.6</v>
      </c>
      <c r="O68" s="26">
        <v>8.8699999999999992</v>
      </c>
      <c r="P68" s="26">
        <f t="shared" si="4"/>
        <v>1841.4119999999998</v>
      </c>
      <c r="Q68" s="34"/>
      <c r="R68" s="26">
        <v>13.78</v>
      </c>
      <c r="S68" s="26">
        <f t="shared" si="5"/>
        <v>0</v>
      </c>
      <c r="T68" s="40">
        <f t="shared" si="6"/>
        <v>7061.6640000000007</v>
      </c>
      <c r="V68" s="20" t="s">
        <v>103</v>
      </c>
      <c r="W68" s="37">
        <v>5830.69</v>
      </c>
      <c r="X68" s="37">
        <v>-1334.93</v>
      </c>
      <c r="Y68" s="11">
        <f t="shared" si="7"/>
        <v>7165.62</v>
      </c>
      <c r="Z68" s="11">
        <f t="shared" si="8"/>
        <v>103.95599999999922</v>
      </c>
      <c r="AA68" s="41">
        <f t="shared" si="9"/>
        <v>2.8421709430404007E-14</v>
      </c>
      <c r="AD68" s="25" t="s">
        <v>103</v>
      </c>
      <c r="AE68" s="26">
        <v>252</v>
      </c>
      <c r="AF68" s="26">
        <v>8.17</v>
      </c>
      <c r="AG68" s="26">
        <f t="shared" si="10"/>
        <v>2058.84</v>
      </c>
      <c r="AH68" s="26">
        <v>207.6</v>
      </c>
      <c r="AI68" s="26">
        <v>10.199999999999999</v>
      </c>
      <c r="AJ68" s="26">
        <f t="shared" si="11"/>
        <v>2117.52</v>
      </c>
      <c r="AK68" s="26"/>
      <c r="AL68" s="26">
        <v>16.07</v>
      </c>
      <c r="AM68" s="26">
        <f t="shared" si="12"/>
        <v>0</v>
      </c>
      <c r="AN68" s="32">
        <v>252</v>
      </c>
      <c r="AO68" s="26">
        <v>8.65</v>
      </c>
      <c r="AP68" s="26">
        <f t="shared" si="13"/>
        <v>2179.8000000000002</v>
      </c>
      <c r="AQ68" s="33">
        <v>207.6</v>
      </c>
      <c r="AR68" s="26">
        <v>10.8</v>
      </c>
      <c r="AS68" s="26">
        <f t="shared" si="14"/>
        <v>2242.08</v>
      </c>
      <c r="AT68" s="34"/>
      <c r="AU68" s="26">
        <v>16.78</v>
      </c>
      <c r="AV68" s="26">
        <f t="shared" si="15"/>
        <v>0</v>
      </c>
      <c r="AW68" s="40">
        <f t="shared" si="16"/>
        <v>8598.2400000000016</v>
      </c>
      <c r="AY68" s="12">
        <f t="shared" si="17"/>
        <v>1536.5760000000009</v>
      </c>
    </row>
    <row r="69" spans="1:51" x14ac:dyDescent="0.25">
      <c r="A69" s="25" t="s">
        <v>104</v>
      </c>
      <c r="B69" s="26">
        <v>198</v>
      </c>
      <c r="C69" s="26">
        <v>6.71</v>
      </c>
      <c r="D69" s="26">
        <f t="shared" ref="D69:D132" si="18">B69*C69</f>
        <v>1328.58</v>
      </c>
      <c r="E69" s="26">
        <v>460.8</v>
      </c>
      <c r="F69" s="26">
        <v>8.3699999999999992</v>
      </c>
      <c r="G69" s="26">
        <f t="shared" ref="G69:G132" si="19">E69*F69</f>
        <v>3856.8959999999997</v>
      </c>
      <c r="H69" s="26"/>
      <c r="I69" s="26">
        <v>13.2</v>
      </c>
      <c r="J69" s="26">
        <f t="shared" ref="J69:J132" si="20">H69*I69</f>
        <v>0</v>
      </c>
      <c r="K69" s="32">
        <v>198</v>
      </c>
      <c r="L69" s="26">
        <v>7.11</v>
      </c>
      <c r="M69" s="26">
        <f t="shared" ref="M69:M132" si="21">K69*L69</f>
        <v>1407.78</v>
      </c>
      <c r="N69" s="33">
        <v>460.8</v>
      </c>
      <c r="O69" s="26">
        <v>8.8699999999999992</v>
      </c>
      <c r="P69" s="26">
        <f t="shared" ref="P69:P132" si="22">N69*O69</f>
        <v>4087.2959999999998</v>
      </c>
      <c r="Q69" s="34"/>
      <c r="R69" s="26">
        <v>13.78</v>
      </c>
      <c r="S69" s="26">
        <f t="shared" ref="S69:S132" si="23">Q69*R69</f>
        <v>0</v>
      </c>
      <c r="T69" s="40">
        <f t="shared" ref="T69:T132" si="24">D69+G69+J69+M69+P69+S69</f>
        <v>10680.552</v>
      </c>
      <c r="V69" s="20" t="s">
        <v>104</v>
      </c>
      <c r="W69" s="37">
        <v>8819.11</v>
      </c>
      <c r="X69" s="37">
        <v>-2019.18</v>
      </c>
      <c r="Y69" s="11">
        <f t="shared" ref="Y69:Y132" si="25">W69-X69</f>
        <v>10838.29</v>
      </c>
      <c r="Z69" s="11">
        <f t="shared" ref="Z69:Z132" si="26">Y69-T69</f>
        <v>157.73800000000119</v>
      </c>
      <c r="AA69" s="41">
        <f t="shared" ref="AA69:AA132" si="27">B69+E69+H69-K69-N69-Q69</f>
        <v>-5.6843418860808015E-14</v>
      </c>
      <c r="AD69" s="25" t="s">
        <v>104</v>
      </c>
      <c r="AE69" s="26">
        <v>198</v>
      </c>
      <c r="AF69" s="26">
        <v>8.17</v>
      </c>
      <c r="AG69" s="26">
        <f t="shared" ref="AG69:AG132" si="28">AE69*AF69</f>
        <v>1617.66</v>
      </c>
      <c r="AH69" s="26">
        <v>460.8</v>
      </c>
      <c r="AI69" s="26">
        <v>10.199999999999999</v>
      </c>
      <c r="AJ69" s="26">
        <f t="shared" ref="AJ69:AJ132" si="29">AH69*AI69</f>
        <v>4700.16</v>
      </c>
      <c r="AK69" s="26"/>
      <c r="AL69" s="26">
        <v>16.07</v>
      </c>
      <c r="AM69" s="26">
        <f t="shared" ref="AM69:AM132" si="30">AK69*AL69</f>
        <v>0</v>
      </c>
      <c r="AN69" s="32">
        <v>198</v>
      </c>
      <c r="AO69" s="26">
        <v>8.65</v>
      </c>
      <c r="AP69" s="26">
        <f t="shared" ref="AP69:AP132" si="31">AN69*AO69</f>
        <v>1712.7</v>
      </c>
      <c r="AQ69" s="33">
        <v>460.8</v>
      </c>
      <c r="AR69" s="26">
        <v>10.8</v>
      </c>
      <c r="AS69" s="26">
        <f t="shared" ref="AS69:AS132" si="32">AQ69*AR69</f>
        <v>4976.6400000000003</v>
      </c>
      <c r="AT69" s="34"/>
      <c r="AU69" s="26">
        <v>16.78</v>
      </c>
      <c r="AV69" s="26">
        <f t="shared" ref="AV69:AV132" si="33">AT69*AU69</f>
        <v>0</v>
      </c>
      <c r="AW69" s="40">
        <f t="shared" ref="AW69:AW132" si="34">AG69+AJ69+AM69+AP69+AS69+AV69</f>
        <v>13007.16</v>
      </c>
      <c r="AY69" s="12">
        <f t="shared" ref="AY69:AY132" si="35">AW69-T69</f>
        <v>2326.6080000000002</v>
      </c>
    </row>
    <row r="70" spans="1:51" x14ac:dyDescent="0.25">
      <c r="A70" s="25" t="s">
        <v>105</v>
      </c>
      <c r="B70" s="26">
        <v>324</v>
      </c>
      <c r="C70" s="26">
        <v>6.71</v>
      </c>
      <c r="D70" s="26">
        <f t="shared" si="18"/>
        <v>2174.04</v>
      </c>
      <c r="E70" s="26">
        <v>138.6</v>
      </c>
      <c r="F70" s="26">
        <v>8.3699999999999992</v>
      </c>
      <c r="G70" s="26">
        <f t="shared" si="19"/>
        <v>1160.0819999999999</v>
      </c>
      <c r="H70" s="26"/>
      <c r="I70" s="26">
        <v>13.2</v>
      </c>
      <c r="J70" s="26">
        <f t="shared" si="20"/>
        <v>0</v>
      </c>
      <c r="K70" s="32">
        <v>324</v>
      </c>
      <c r="L70" s="26">
        <v>7.11</v>
      </c>
      <c r="M70" s="26">
        <f t="shared" si="21"/>
        <v>2303.6400000000003</v>
      </c>
      <c r="N70" s="33">
        <v>138.6</v>
      </c>
      <c r="O70" s="26">
        <v>8.8699999999999992</v>
      </c>
      <c r="P70" s="26">
        <f t="shared" si="22"/>
        <v>1229.3819999999998</v>
      </c>
      <c r="Q70" s="34"/>
      <c r="R70" s="26">
        <v>13.78</v>
      </c>
      <c r="S70" s="26">
        <f t="shared" si="23"/>
        <v>0</v>
      </c>
      <c r="T70" s="40">
        <f t="shared" si="24"/>
        <v>6867.1440000000002</v>
      </c>
      <c r="V70" s="20" t="s">
        <v>105</v>
      </c>
      <c r="W70" s="37">
        <v>5669.88</v>
      </c>
      <c r="X70" s="37">
        <v>-1298.1400000000001</v>
      </c>
      <c r="Y70" s="11">
        <f t="shared" si="25"/>
        <v>6968.02</v>
      </c>
      <c r="Z70" s="11">
        <f t="shared" si="26"/>
        <v>100.8760000000002</v>
      </c>
      <c r="AA70" s="41">
        <f t="shared" si="27"/>
        <v>2.8421709430404007E-14</v>
      </c>
      <c r="AD70" s="25" t="s">
        <v>105</v>
      </c>
      <c r="AE70" s="26">
        <v>324</v>
      </c>
      <c r="AF70" s="26">
        <v>8.17</v>
      </c>
      <c r="AG70" s="26">
        <f t="shared" si="28"/>
        <v>2647.08</v>
      </c>
      <c r="AH70" s="26">
        <v>138.6</v>
      </c>
      <c r="AI70" s="26">
        <v>10.199999999999999</v>
      </c>
      <c r="AJ70" s="26">
        <f t="shared" si="29"/>
        <v>1413.7199999999998</v>
      </c>
      <c r="AK70" s="26"/>
      <c r="AL70" s="26">
        <v>16.07</v>
      </c>
      <c r="AM70" s="26">
        <f t="shared" si="30"/>
        <v>0</v>
      </c>
      <c r="AN70" s="32">
        <v>324</v>
      </c>
      <c r="AO70" s="26">
        <v>8.65</v>
      </c>
      <c r="AP70" s="26">
        <f t="shared" si="31"/>
        <v>2802.6</v>
      </c>
      <c r="AQ70" s="33">
        <v>138.6</v>
      </c>
      <c r="AR70" s="26">
        <v>10.8</v>
      </c>
      <c r="AS70" s="26">
        <f t="shared" si="32"/>
        <v>1496.88</v>
      </c>
      <c r="AT70" s="34"/>
      <c r="AU70" s="26">
        <v>16.78</v>
      </c>
      <c r="AV70" s="26">
        <f t="shared" si="33"/>
        <v>0</v>
      </c>
      <c r="AW70" s="40">
        <f t="shared" si="34"/>
        <v>8360.2799999999988</v>
      </c>
      <c r="AY70" s="12">
        <f t="shared" si="35"/>
        <v>1493.1359999999986</v>
      </c>
    </row>
    <row r="71" spans="1:51" x14ac:dyDescent="0.25">
      <c r="A71" s="25" t="s">
        <v>106</v>
      </c>
      <c r="B71" s="26">
        <v>198</v>
      </c>
      <c r="C71" s="26">
        <v>6.71</v>
      </c>
      <c r="D71" s="26">
        <f t="shared" si="18"/>
        <v>1328.58</v>
      </c>
      <c r="E71" s="26">
        <v>258.60000000000002</v>
      </c>
      <c r="F71" s="26">
        <v>8.3699999999999992</v>
      </c>
      <c r="G71" s="26">
        <f t="shared" si="19"/>
        <v>2164.482</v>
      </c>
      <c r="H71" s="26"/>
      <c r="I71" s="26">
        <v>13.2</v>
      </c>
      <c r="J71" s="26">
        <f t="shared" si="20"/>
        <v>0</v>
      </c>
      <c r="K71" s="32">
        <v>198</v>
      </c>
      <c r="L71" s="26">
        <v>7.11</v>
      </c>
      <c r="M71" s="26">
        <f t="shared" si="21"/>
        <v>1407.78</v>
      </c>
      <c r="N71" s="33">
        <v>258.60000000000002</v>
      </c>
      <c r="O71" s="26">
        <v>8.8699999999999992</v>
      </c>
      <c r="P71" s="26">
        <f t="shared" si="22"/>
        <v>2293.7820000000002</v>
      </c>
      <c r="Q71" s="34"/>
      <c r="R71" s="26">
        <v>13.78</v>
      </c>
      <c r="S71" s="26">
        <f t="shared" si="23"/>
        <v>0</v>
      </c>
      <c r="T71" s="40">
        <f t="shared" si="24"/>
        <v>7194.6239999999998</v>
      </c>
      <c r="V71" s="20" t="s">
        <v>106</v>
      </c>
      <c r="W71" s="37">
        <v>5940.55</v>
      </c>
      <c r="X71" s="37">
        <v>-1360.13</v>
      </c>
      <c r="Y71" s="11">
        <f t="shared" si="25"/>
        <v>7300.68</v>
      </c>
      <c r="Z71" s="11">
        <f t="shared" si="26"/>
        <v>106.05600000000049</v>
      </c>
      <c r="AA71" s="41">
        <f t="shared" si="27"/>
        <v>0</v>
      </c>
      <c r="AD71" s="25" t="s">
        <v>106</v>
      </c>
      <c r="AE71" s="26">
        <v>198</v>
      </c>
      <c r="AF71" s="26">
        <v>8.17</v>
      </c>
      <c r="AG71" s="26">
        <f t="shared" si="28"/>
        <v>1617.66</v>
      </c>
      <c r="AH71" s="26">
        <v>258.60000000000002</v>
      </c>
      <c r="AI71" s="26">
        <v>10.199999999999999</v>
      </c>
      <c r="AJ71" s="26">
        <f t="shared" si="29"/>
        <v>2637.7200000000003</v>
      </c>
      <c r="AK71" s="26"/>
      <c r="AL71" s="26">
        <v>16.07</v>
      </c>
      <c r="AM71" s="26">
        <f t="shared" si="30"/>
        <v>0</v>
      </c>
      <c r="AN71" s="32">
        <v>198</v>
      </c>
      <c r="AO71" s="26">
        <v>8.65</v>
      </c>
      <c r="AP71" s="26">
        <f t="shared" si="31"/>
        <v>1712.7</v>
      </c>
      <c r="AQ71" s="33">
        <v>258.60000000000002</v>
      </c>
      <c r="AR71" s="26">
        <v>10.8</v>
      </c>
      <c r="AS71" s="26">
        <f t="shared" si="32"/>
        <v>2792.8800000000006</v>
      </c>
      <c r="AT71" s="34"/>
      <c r="AU71" s="26">
        <v>16.78</v>
      </c>
      <c r="AV71" s="26">
        <f t="shared" si="33"/>
        <v>0</v>
      </c>
      <c r="AW71" s="40">
        <f t="shared" si="34"/>
        <v>8760.9600000000009</v>
      </c>
      <c r="AY71" s="12">
        <f t="shared" si="35"/>
        <v>1566.3360000000011</v>
      </c>
    </row>
    <row r="72" spans="1:51" x14ac:dyDescent="0.25">
      <c r="A72" s="25" t="s">
        <v>107</v>
      </c>
      <c r="B72" s="26">
        <v>540</v>
      </c>
      <c r="C72" s="26">
        <v>6.71</v>
      </c>
      <c r="D72" s="26">
        <f t="shared" si="18"/>
        <v>3623.4</v>
      </c>
      <c r="E72" s="26">
        <v>133.80000000000001</v>
      </c>
      <c r="F72" s="26">
        <v>8.3699999999999992</v>
      </c>
      <c r="G72" s="26">
        <f t="shared" si="19"/>
        <v>1119.9059999999999</v>
      </c>
      <c r="H72" s="26"/>
      <c r="I72" s="26">
        <v>13.2</v>
      </c>
      <c r="J72" s="26">
        <f t="shared" si="20"/>
        <v>0</v>
      </c>
      <c r="K72" s="32">
        <v>540</v>
      </c>
      <c r="L72" s="26">
        <v>7.11</v>
      </c>
      <c r="M72" s="26">
        <f t="shared" si="21"/>
        <v>3839.4</v>
      </c>
      <c r="N72" s="33">
        <v>133.80000000000001</v>
      </c>
      <c r="O72" s="26">
        <v>8.8699999999999992</v>
      </c>
      <c r="P72" s="26">
        <f t="shared" si="22"/>
        <v>1186.806</v>
      </c>
      <c r="Q72" s="34"/>
      <c r="R72" s="26">
        <v>13.78</v>
      </c>
      <c r="S72" s="26">
        <f t="shared" si="23"/>
        <v>0</v>
      </c>
      <c r="T72" s="40">
        <f t="shared" si="24"/>
        <v>9769.5120000000006</v>
      </c>
      <c r="V72" s="20" t="s">
        <v>107</v>
      </c>
      <c r="W72" s="37">
        <v>8066.16</v>
      </c>
      <c r="X72" s="37">
        <v>-1846.79</v>
      </c>
      <c r="Y72" s="11">
        <f t="shared" si="25"/>
        <v>9912.9500000000007</v>
      </c>
      <c r="Z72" s="11">
        <f t="shared" si="26"/>
        <v>143.4380000000001</v>
      </c>
      <c r="AA72" s="41">
        <f t="shared" si="27"/>
        <v>-5.6843418860808015E-14</v>
      </c>
      <c r="AD72" s="25" t="s">
        <v>107</v>
      </c>
      <c r="AE72" s="26">
        <v>540</v>
      </c>
      <c r="AF72" s="26">
        <v>8.17</v>
      </c>
      <c r="AG72" s="26">
        <f t="shared" si="28"/>
        <v>4411.8</v>
      </c>
      <c r="AH72" s="26">
        <v>133.80000000000001</v>
      </c>
      <c r="AI72" s="26">
        <v>10.199999999999999</v>
      </c>
      <c r="AJ72" s="26">
        <f t="shared" si="29"/>
        <v>1364.76</v>
      </c>
      <c r="AK72" s="26"/>
      <c r="AL72" s="26">
        <v>16.07</v>
      </c>
      <c r="AM72" s="26">
        <f t="shared" si="30"/>
        <v>0</v>
      </c>
      <c r="AN72" s="32">
        <v>540</v>
      </c>
      <c r="AO72" s="26">
        <v>8.65</v>
      </c>
      <c r="AP72" s="26">
        <f t="shared" si="31"/>
        <v>4671</v>
      </c>
      <c r="AQ72" s="33">
        <v>133.80000000000001</v>
      </c>
      <c r="AR72" s="26">
        <v>10.8</v>
      </c>
      <c r="AS72" s="26">
        <f t="shared" si="32"/>
        <v>1445.0400000000002</v>
      </c>
      <c r="AT72" s="34"/>
      <c r="AU72" s="26">
        <v>16.78</v>
      </c>
      <c r="AV72" s="26">
        <f t="shared" si="33"/>
        <v>0</v>
      </c>
      <c r="AW72" s="40">
        <f t="shared" si="34"/>
        <v>11892.600000000002</v>
      </c>
      <c r="AY72" s="12">
        <f t="shared" si="35"/>
        <v>2123.0880000000016</v>
      </c>
    </row>
    <row r="73" spans="1:51" x14ac:dyDescent="0.25">
      <c r="A73" s="25" t="s">
        <v>108</v>
      </c>
      <c r="B73" s="26">
        <v>252</v>
      </c>
      <c r="C73" s="26">
        <v>6.71</v>
      </c>
      <c r="D73" s="26">
        <f t="shared" si="18"/>
        <v>1690.92</v>
      </c>
      <c r="E73" s="26">
        <v>205.8</v>
      </c>
      <c r="F73" s="26">
        <v>8.3699999999999992</v>
      </c>
      <c r="G73" s="26">
        <f t="shared" si="19"/>
        <v>1722.5459999999998</v>
      </c>
      <c r="H73" s="26"/>
      <c r="I73" s="26">
        <v>13.2</v>
      </c>
      <c r="J73" s="26">
        <f t="shared" si="20"/>
        <v>0</v>
      </c>
      <c r="K73" s="32">
        <v>252</v>
      </c>
      <c r="L73" s="26">
        <v>7.11</v>
      </c>
      <c r="M73" s="26">
        <f t="shared" si="21"/>
        <v>1791.72</v>
      </c>
      <c r="N73" s="33">
        <v>205.8</v>
      </c>
      <c r="O73" s="26">
        <v>8.8699999999999992</v>
      </c>
      <c r="P73" s="26">
        <f t="shared" si="22"/>
        <v>1825.4459999999999</v>
      </c>
      <c r="Q73" s="34"/>
      <c r="R73" s="26">
        <v>13.78</v>
      </c>
      <c r="S73" s="26">
        <f t="shared" si="23"/>
        <v>0</v>
      </c>
      <c r="T73" s="40">
        <f t="shared" si="24"/>
        <v>7030.6319999999996</v>
      </c>
      <c r="V73" s="20" t="s">
        <v>108</v>
      </c>
      <c r="W73" s="37">
        <v>5805.01</v>
      </c>
      <c r="X73" s="37">
        <v>-1329.13</v>
      </c>
      <c r="Y73" s="11">
        <f t="shared" si="25"/>
        <v>7134.14</v>
      </c>
      <c r="Z73" s="11">
        <f t="shared" si="26"/>
        <v>103.50800000000072</v>
      </c>
      <c r="AA73" s="41">
        <f t="shared" si="27"/>
        <v>0</v>
      </c>
      <c r="AD73" s="25" t="s">
        <v>108</v>
      </c>
      <c r="AE73" s="26">
        <v>252</v>
      </c>
      <c r="AF73" s="26">
        <v>8.17</v>
      </c>
      <c r="AG73" s="26">
        <f t="shared" si="28"/>
        <v>2058.84</v>
      </c>
      <c r="AH73" s="26">
        <v>205.8</v>
      </c>
      <c r="AI73" s="26">
        <v>10.199999999999999</v>
      </c>
      <c r="AJ73" s="26">
        <f t="shared" si="29"/>
        <v>2099.16</v>
      </c>
      <c r="AK73" s="26"/>
      <c r="AL73" s="26">
        <v>16.07</v>
      </c>
      <c r="AM73" s="26">
        <f t="shared" si="30"/>
        <v>0</v>
      </c>
      <c r="AN73" s="32">
        <v>252</v>
      </c>
      <c r="AO73" s="26">
        <v>8.65</v>
      </c>
      <c r="AP73" s="26">
        <f t="shared" si="31"/>
        <v>2179.8000000000002</v>
      </c>
      <c r="AQ73" s="33">
        <v>205.8</v>
      </c>
      <c r="AR73" s="26">
        <v>10.8</v>
      </c>
      <c r="AS73" s="26">
        <f t="shared" si="32"/>
        <v>2222.6400000000003</v>
      </c>
      <c r="AT73" s="34"/>
      <c r="AU73" s="26">
        <v>16.78</v>
      </c>
      <c r="AV73" s="26">
        <f t="shared" si="33"/>
        <v>0</v>
      </c>
      <c r="AW73" s="40">
        <f t="shared" si="34"/>
        <v>8560.44</v>
      </c>
      <c r="AY73" s="12">
        <f t="shared" si="35"/>
        <v>1529.8080000000009</v>
      </c>
    </row>
    <row r="74" spans="1:51" x14ac:dyDescent="0.25">
      <c r="A74" s="25" t="s">
        <v>109</v>
      </c>
      <c r="B74" s="26"/>
      <c r="C74" s="26">
        <v>6.71</v>
      </c>
      <c r="D74" s="26">
        <f t="shared" si="18"/>
        <v>0</v>
      </c>
      <c r="E74" s="26">
        <f>73.6*6</f>
        <v>441.59999999999997</v>
      </c>
      <c r="F74" s="26">
        <v>8.3699999999999992</v>
      </c>
      <c r="G74" s="26">
        <f t="shared" si="19"/>
        <v>3696.1919999999996</v>
      </c>
      <c r="H74" s="26">
        <v>0</v>
      </c>
      <c r="I74" s="26">
        <v>13.2</v>
      </c>
      <c r="J74" s="26">
        <f t="shared" si="20"/>
        <v>0</v>
      </c>
      <c r="K74" s="32">
        <v>108</v>
      </c>
      <c r="L74" s="26">
        <v>7.11</v>
      </c>
      <c r="M74" s="26">
        <f t="shared" si="21"/>
        <v>767.88</v>
      </c>
      <c r="N74" s="33">
        <v>333.6</v>
      </c>
      <c r="O74" s="26">
        <v>8.8699999999999992</v>
      </c>
      <c r="P74" s="26">
        <f t="shared" si="22"/>
        <v>2959.0320000000002</v>
      </c>
      <c r="Q74" s="34"/>
      <c r="R74" s="26">
        <v>13.78</v>
      </c>
      <c r="S74" s="26">
        <f t="shared" si="23"/>
        <v>0</v>
      </c>
      <c r="T74" s="40">
        <f t="shared" si="24"/>
        <v>7423.1039999999994</v>
      </c>
      <c r="V74" s="20" t="s">
        <v>109</v>
      </c>
      <c r="W74" s="37">
        <v>4702.68</v>
      </c>
      <c r="X74" s="37">
        <v>-2703.11</v>
      </c>
      <c r="Y74" s="11">
        <f t="shared" si="25"/>
        <v>7405.7900000000009</v>
      </c>
      <c r="Z74" s="11">
        <f t="shared" si="26"/>
        <v>-17.313999999998487</v>
      </c>
      <c r="AA74" s="41">
        <f t="shared" si="27"/>
        <v>-5.6843418860808015E-14</v>
      </c>
      <c r="AD74" s="25" t="s">
        <v>109</v>
      </c>
      <c r="AE74" s="26"/>
      <c r="AF74" s="26">
        <v>8.17</v>
      </c>
      <c r="AG74" s="26">
        <f t="shared" si="28"/>
        <v>0</v>
      </c>
      <c r="AH74" s="26">
        <f>73.6*6</f>
        <v>441.59999999999997</v>
      </c>
      <c r="AI74" s="26">
        <v>10.199999999999999</v>
      </c>
      <c r="AJ74" s="26">
        <f t="shared" si="29"/>
        <v>4504.32</v>
      </c>
      <c r="AK74" s="26">
        <v>0</v>
      </c>
      <c r="AL74" s="26">
        <v>16.07</v>
      </c>
      <c r="AM74" s="26">
        <f t="shared" si="30"/>
        <v>0</v>
      </c>
      <c r="AN74" s="32">
        <v>108</v>
      </c>
      <c r="AO74" s="26">
        <v>8.65</v>
      </c>
      <c r="AP74" s="26">
        <f t="shared" si="31"/>
        <v>934.2</v>
      </c>
      <c r="AQ74" s="33">
        <v>333.6</v>
      </c>
      <c r="AR74" s="26">
        <v>10.8</v>
      </c>
      <c r="AS74" s="26">
        <f t="shared" si="32"/>
        <v>3602.8800000000006</v>
      </c>
      <c r="AT74" s="34"/>
      <c r="AU74" s="26">
        <v>16.78</v>
      </c>
      <c r="AV74" s="26">
        <f t="shared" si="33"/>
        <v>0</v>
      </c>
      <c r="AW74" s="40">
        <f t="shared" si="34"/>
        <v>9041.4</v>
      </c>
      <c r="AY74" s="12">
        <f t="shared" si="35"/>
        <v>1618.2960000000003</v>
      </c>
    </row>
    <row r="75" spans="1:51" x14ac:dyDescent="0.25">
      <c r="A75" s="25" t="s">
        <v>110</v>
      </c>
      <c r="B75" s="26">
        <v>540</v>
      </c>
      <c r="C75" s="26">
        <v>6.71</v>
      </c>
      <c r="D75" s="26">
        <f t="shared" si="18"/>
        <v>3623.4</v>
      </c>
      <c r="E75" s="33">
        <v>126.6</v>
      </c>
      <c r="F75" s="26">
        <v>8.3699999999999992</v>
      </c>
      <c r="G75" s="26">
        <f t="shared" si="19"/>
        <v>1059.6419999999998</v>
      </c>
      <c r="H75" s="26"/>
      <c r="I75" s="26">
        <v>13.2</v>
      </c>
      <c r="J75" s="26">
        <f t="shared" si="20"/>
        <v>0</v>
      </c>
      <c r="K75" s="32">
        <v>540</v>
      </c>
      <c r="L75" s="26">
        <v>7.11</v>
      </c>
      <c r="M75" s="26">
        <f t="shared" si="21"/>
        <v>3839.4</v>
      </c>
      <c r="N75" s="33">
        <v>126.6</v>
      </c>
      <c r="O75" s="26">
        <v>8.8699999999999992</v>
      </c>
      <c r="P75" s="26">
        <f t="shared" si="22"/>
        <v>1122.9419999999998</v>
      </c>
      <c r="Q75" s="34"/>
      <c r="R75" s="26">
        <v>13.78</v>
      </c>
      <c r="S75" s="26">
        <f t="shared" si="23"/>
        <v>0</v>
      </c>
      <c r="T75" s="40">
        <f t="shared" si="24"/>
        <v>9645.3839999999982</v>
      </c>
      <c r="V75" s="20" t="s">
        <v>110</v>
      </c>
      <c r="W75" s="37">
        <v>7963.68</v>
      </c>
      <c r="X75" s="37">
        <v>-1823.28</v>
      </c>
      <c r="Y75" s="11">
        <f t="shared" si="25"/>
        <v>9786.9600000000009</v>
      </c>
      <c r="Z75" s="11">
        <f t="shared" si="26"/>
        <v>141.57600000000275</v>
      </c>
      <c r="AA75" s="41">
        <f t="shared" si="27"/>
        <v>2.8421709430404007E-14</v>
      </c>
      <c r="AD75" s="25" t="s">
        <v>110</v>
      </c>
      <c r="AE75" s="26">
        <v>540</v>
      </c>
      <c r="AF75" s="26">
        <v>8.17</v>
      </c>
      <c r="AG75" s="26">
        <f t="shared" si="28"/>
        <v>4411.8</v>
      </c>
      <c r="AH75" s="33">
        <v>126.6</v>
      </c>
      <c r="AI75" s="26">
        <v>10.199999999999999</v>
      </c>
      <c r="AJ75" s="26">
        <f t="shared" si="29"/>
        <v>1291.32</v>
      </c>
      <c r="AK75" s="26"/>
      <c r="AL75" s="26">
        <v>16.07</v>
      </c>
      <c r="AM75" s="26">
        <f t="shared" si="30"/>
        <v>0</v>
      </c>
      <c r="AN75" s="32">
        <v>540</v>
      </c>
      <c r="AO75" s="26">
        <v>8.65</v>
      </c>
      <c r="AP75" s="26">
        <f t="shared" si="31"/>
        <v>4671</v>
      </c>
      <c r="AQ75" s="33">
        <v>126.6</v>
      </c>
      <c r="AR75" s="26">
        <v>10.8</v>
      </c>
      <c r="AS75" s="26">
        <f t="shared" si="32"/>
        <v>1367.28</v>
      </c>
      <c r="AT75" s="34"/>
      <c r="AU75" s="26">
        <v>16.78</v>
      </c>
      <c r="AV75" s="26">
        <f t="shared" si="33"/>
        <v>0</v>
      </c>
      <c r="AW75" s="40">
        <f t="shared" si="34"/>
        <v>11741.4</v>
      </c>
      <c r="AY75" s="12">
        <f t="shared" si="35"/>
        <v>2096.0160000000014</v>
      </c>
    </row>
    <row r="76" spans="1:51" x14ac:dyDescent="0.25">
      <c r="A76" s="25" t="s">
        <v>111</v>
      </c>
      <c r="B76" s="26">
        <v>198</v>
      </c>
      <c r="C76" s="26">
        <v>6.71</v>
      </c>
      <c r="D76" s="26">
        <f t="shared" si="18"/>
        <v>1328.58</v>
      </c>
      <c r="E76" s="26">
        <v>231</v>
      </c>
      <c r="F76" s="26">
        <v>8.3699999999999992</v>
      </c>
      <c r="G76" s="26">
        <f t="shared" si="19"/>
        <v>1933.4699999999998</v>
      </c>
      <c r="H76" s="26"/>
      <c r="I76" s="26">
        <v>13.2</v>
      </c>
      <c r="J76" s="26">
        <f t="shared" si="20"/>
        <v>0</v>
      </c>
      <c r="K76" s="32">
        <v>198</v>
      </c>
      <c r="L76" s="26">
        <v>7.11</v>
      </c>
      <c r="M76" s="26">
        <f t="shared" si="21"/>
        <v>1407.78</v>
      </c>
      <c r="N76" s="35">
        <v>231</v>
      </c>
      <c r="O76" s="26">
        <v>8.8699999999999992</v>
      </c>
      <c r="P76" s="26">
        <f t="shared" si="22"/>
        <v>2048.9699999999998</v>
      </c>
      <c r="Q76" s="34"/>
      <c r="R76" s="26">
        <v>13.78</v>
      </c>
      <c r="S76" s="26">
        <f t="shared" si="23"/>
        <v>0</v>
      </c>
      <c r="T76" s="40">
        <f t="shared" si="24"/>
        <v>6718.7999999999993</v>
      </c>
      <c r="V76" s="20" t="s">
        <v>111</v>
      </c>
      <c r="W76" s="37">
        <v>5547.67</v>
      </c>
      <c r="X76" s="37">
        <v>-1270.17</v>
      </c>
      <c r="Y76" s="11">
        <f t="shared" si="25"/>
        <v>6817.84</v>
      </c>
      <c r="Z76" s="11">
        <f t="shared" si="26"/>
        <v>99.040000000000873</v>
      </c>
      <c r="AA76" s="41">
        <f t="shared" si="27"/>
        <v>0</v>
      </c>
      <c r="AD76" s="25" t="s">
        <v>111</v>
      </c>
      <c r="AE76" s="26">
        <v>198</v>
      </c>
      <c r="AF76" s="26">
        <v>8.17</v>
      </c>
      <c r="AG76" s="26">
        <f t="shared" si="28"/>
        <v>1617.66</v>
      </c>
      <c r="AH76" s="26">
        <v>231</v>
      </c>
      <c r="AI76" s="26">
        <v>10.199999999999999</v>
      </c>
      <c r="AJ76" s="26">
        <f t="shared" si="29"/>
        <v>2356.1999999999998</v>
      </c>
      <c r="AK76" s="26"/>
      <c r="AL76" s="26">
        <v>16.07</v>
      </c>
      <c r="AM76" s="26">
        <f t="shared" si="30"/>
        <v>0</v>
      </c>
      <c r="AN76" s="32">
        <v>198</v>
      </c>
      <c r="AO76" s="26">
        <v>8.65</v>
      </c>
      <c r="AP76" s="26">
        <f t="shared" si="31"/>
        <v>1712.7</v>
      </c>
      <c r="AQ76" s="35">
        <v>231</v>
      </c>
      <c r="AR76" s="26">
        <v>10.8</v>
      </c>
      <c r="AS76" s="26">
        <f t="shared" si="32"/>
        <v>2494.8000000000002</v>
      </c>
      <c r="AT76" s="34"/>
      <c r="AU76" s="26">
        <v>16.78</v>
      </c>
      <c r="AV76" s="26">
        <f t="shared" si="33"/>
        <v>0</v>
      </c>
      <c r="AW76" s="40">
        <f t="shared" si="34"/>
        <v>8181.36</v>
      </c>
      <c r="AY76" s="12">
        <f t="shared" si="35"/>
        <v>1462.5600000000004</v>
      </c>
    </row>
    <row r="77" spans="1:51" x14ac:dyDescent="0.25">
      <c r="A77" s="25" t="s">
        <v>112</v>
      </c>
      <c r="B77" s="26">
        <v>198</v>
      </c>
      <c r="C77" s="26">
        <v>6.71</v>
      </c>
      <c r="D77" s="26">
        <f t="shared" si="18"/>
        <v>1328.58</v>
      </c>
      <c r="E77" s="26">
        <v>255.6</v>
      </c>
      <c r="F77" s="26">
        <v>8.3699999999999992</v>
      </c>
      <c r="G77" s="26">
        <f t="shared" si="19"/>
        <v>2139.3719999999998</v>
      </c>
      <c r="H77" s="26"/>
      <c r="I77" s="26">
        <v>13.2</v>
      </c>
      <c r="J77" s="26">
        <f t="shared" si="20"/>
        <v>0</v>
      </c>
      <c r="K77" s="32">
        <v>198</v>
      </c>
      <c r="L77" s="26">
        <v>7.11</v>
      </c>
      <c r="M77" s="26">
        <f t="shared" si="21"/>
        <v>1407.78</v>
      </c>
      <c r="N77" s="33">
        <v>255.6</v>
      </c>
      <c r="O77" s="26">
        <v>8.8699999999999992</v>
      </c>
      <c r="P77" s="26">
        <f t="shared" si="22"/>
        <v>2267.1719999999996</v>
      </c>
      <c r="Q77" s="34"/>
      <c r="R77" s="26">
        <v>13.78</v>
      </c>
      <c r="S77" s="26">
        <f t="shared" si="23"/>
        <v>0</v>
      </c>
      <c r="T77" s="40">
        <f t="shared" si="24"/>
        <v>7142.9039999999995</v>
      </c>
      <c r="V77" s="20" t="s">
        <v>112</v>
      </c>
      <c r="W77" s="37">
        <v>5897.95</v>
      </c>
      <c r="X77" s="37">
        <v>-1350.29</v>
      </c>
      <c r="Y77" s="11">
        <f t="shared" si="25"/>
        <v>7248.24</v>
      </c>
      <c r="Z77" s="11">
        <f t="shared" si="26"/>
        <v>105.33600000000024</v>
      </c>
      <c r="AA77" s="41">
        <f t="shared" si="27"/>
        <v>2.8421709430404007E-14</v>
      </c>
      <c r="AD77" s="25" t="s">
        <v>112</v>
      </c>
      <c r="AE77" s="26">
        <v>198</v>
      </c>
      <c r="AF77" s="26">
        <v>8.17</v>
      </c>
      <c r="AG77" s="26">
        <f t="shared" si="28"/>
        <v>1617.66</v>
      </c>
      <c r="AH77" s="26">
        <v>255.6</v>
      </c>
      <c r="AI77" s="26">
        <v>10.199999999999999</v>
      </c>
      <c r="AJ77" s="26">
        <f t="shared" si="29"/>
        <v>2607.12</v>
      </c>
      <c r="AK77" s="26"/>
      <c r="AL77" s="26">
        <v>16.07</v>
      </c>
      <c r="AM77" s="26">
        <f t="shared" si="30"/>
        <v>0</v>
      </c>
      <c r="AN77" s="32">
        <v>198</v>
      </c>
      <c r="AO77" s="26">
        <v>8.65</v>
      </c>
      <c r="AP77" s="26">
        <f t="shared" si="31"/>
        <v>1712.7</v>
      </c>
      <c r="AQ77" s="33">
        <v>255.6</v>
      </c>
      <c r="AR77" s="26">
        <v>10.8</v>
      </c>
      <c r="AS77" s="26">
        <f t="shared" si="32"/>
        <v>2760.48</v>
      </c>
      <c r="AT77" s="34"/>
      <c r="AU77" s="26">
        <v>16.78</v>
      </c>
      <c r="AV77" s="26">
        <f t="shared" si="33"/>
        <v>0</v>
      </c>
      <c r="AW77" s="40">
        <f t="shared" si="34"/>
        <v>8697.9599999999991</v>
      </c>
      <c r="AY77" s="12">
        <f t="shared" si="35"/>
        <v>1555.0559999999996</v>
      </c>
    </row>
    <row r="78" spans="1:51" x14ac:dyDescent="0.25">
      <c r="A78" s="25" t="s">
        <v>113</v>
      </c>
      <c r="B78" s="26">
        <v>540</v>
      </c>
      <c r="C78" s="26">
        <v>6.71</v>
      </c>
      <c r="D78" s="26">
        <f t="shared" si="18"/>
        <v>3623.4</v>
      </c>
      <c r="E78" s="26">
        <v>135</v>
      </c>
      <c r="F78" s="26">
        <v>8.3699999999999992</v>
      </c>
      <c r="G78" s="26">
        <f t="shared" si="19"/>
        <v>1129.9499999999998</v>
      </c>
      <c r="H78" s="26"/>
      <c r="I78" s="26">
        <v>13.2</v>
      </c>
      <c r="J78" s="26">
        <f t="shared" si="20"/>
        <v>0</v>
      </c>
      <c r="K78" s="32">
        <v>540</v>
      </c>
      <c r="L78" s="26">
        <v>7.11</v>
      </c>
      <c r="M78" s="26">
        <f t="shared" si="21"/>
        <v>3839.4</v>
      </c>
      <c r="N78" s="35">
        <v>135</v>
      </c>
      <c r="O78" s="26">
        <v>8.8699999999999992</v>
      </c>
      <c r="P78" s="26">
        <f t="shared" si="22"/>
        <v>1197.4499999999998</v>
      </c>
      <c r="Q78" s="34"/>
      <c r="R78" s="26">
        <v>13.78</v>
      </c>
      <c r="S78" s="26">
        <f t="shared" si="23"/>
        <v>0</v>
      </c>
      <c r="T78" s="40">
        <f t="shared" si="24"/>
        <v>9790.2000000000007</v>
      </c>
      <c r="V78" s="20" t="s">
        <v>113</v>
      </c>
      <c r="W78" s="37">
        <v>8083.32</v>
      </c>
      <c r="X78" s="37">
        <v>-1850.64</v>
      </c>
      <c r="Y78" s="11">
        <f t="shared" si="25"/>
        <v>9933.9599999999991</v>
      </c>
      <c r="Z78" s="11">
        <f t="shared" si="26"/>
        <v>143.7599999999984</v>
      </c>
      <c r="AA78" s="41">
        <f t="shared" si="27"/>
        <v>0</v>
      </c>
      <c r="AD78" s="25" t="s">
        <v>113</v>
      </c>
      <c r="AE78" s="26">
        <v>540</v>
      </c>
      <c r="AF78" s="26">
        <v>8.17</v>
      </c>
      <c r="AG78" s="26">
        <f t="shared" si="28"/>
        <v>4411.8</v>
      </c>
      <c r="AH78" s="26">
        <v>135</v>
      </c>
      <c r="AI78" s="26">
        <v>10.199999999999999</v>
      </c>
      <c r="AJ78" s="26">
        <f t="shared" si="29"/>
        <v>1377</v>
      </c>
      <c r="AK78" s="26"/>
      <c r="AL78" s="26">
        <v>16.07</v>
      </c>
      <c r="AM78" s="26">
        <f t="shared" si="30"/>
        <v>0</v>
      </c>
      <c r="AN78" s="32">
        <v>540</v>
      </c>
      <c r="AO78" s="26">
        <v>8.65</v>
      </c>
      <c r="AP78" s="26">
        <f t="shared" si="31"/>
        <v>4671</v>
      </c>
      <c r="AQ78" s="35">
        <v>135</v>
      </c>
      <c r="AR78" s="26">
        <v>10.8</v>
      </c>
      <c r="AS78" s="26">
        <f t="shared" si="32"/>
        <v>1458</v>
      </c>
      <c r="AT78" s="34"/>
      <c r="AU78" s="26">
        <v>16.78</v>
      </c>
      <c r="AV78" s="26">
        <f t="shared" si="33"/>
        <v>0</v>
      </c>
      <c r="AW78" s="40">
        <f t="shared" si="34"/>
        <v>11917.8</v>
      </c>
      <c r="AY78" s="12">
        <f t="shared" si="35"/>
        <v>2127.5999999999985</v>
      </c>
    </row>
    <row r="79" spans="1:51" x14ac:dyDescent="0.25">
      <c r="A79" s="25" t="s">
        <v>114</v>
      </c>
      <c r="B79" s="26"/>
      <c r="C79" s="26">
        <v>6.71</v>
      </c>
      <c r="D79" s="26">
        <f t="shared" si="18"/>
        <v>0</v>
      </c>
      <c r="E79" s="26"/>
      <c r="F79" s="26">
        <v>8.3699999999999992</v>
      </c>
      <c r="G79" s="26">
        <f t="shared" si="19"/>
        <v>0</v>
      </c>
      <c r="H79" s="26">
        <v>480.6</v>
      </c>
      <c r="I79" s="26">
        <v>13.2</v>
      </c>
      <c r="J79" s="26">
        <f t="shared" si="20"/>
        <v>6343.92</v>
      </c>
      <c r="K79" s="34"/>
      <c r="L79" s="26">
        <v>7.11</v>
      </c>
      <c r="M79" s="26">
        <f t="shared" si="21"/>
        <v>0</v>
      </c>
      <c r="N79" s="34"/>
      <c r="O79" s="26">
        <v>8.8699999999999992</v>
      </c>
      <c r="P79" s="26">
        <f t="shared" si="22"/>
        <v>0</v>
      </c>
      <c r="Q79" s="33">
        <v>480.6</v>
      </c>
      <c r="R79" s="26">
        <v>13.78</v>
      </c>
      <c r="S79" s="26">
        <f t="shared" si="23"/>
        <v>6622.6679999999997</v>
      </c>
      <c r="T79" s="40">
        <f t="shared" si="24"/>
        <v>12966.588</v>
      </c>
      <c r="V79" s="20" t="s">
        <v>114</v>
      </c>
      <c r="W79" s="37">
        <v>10670.82</v>
      </c>
      <c r="X79" s="37">
        <v>-2489.38</v>
      </c>
      <c r="Y79" s="11">
        <f t="shared" si="25"/>
        <v>13160.2</v>
      </c>
      <c r="Z79" s="11">
        <f t="shared" si="26"/>
        <v>193.61200000000099</v>
      </c>
      <c r="AA79" s="41">
        <f t="shared" si="27"/>
        <v>0</v>
      </c>
      <c r="AD79" s="25" t="s">
        <v>114</v>
      </c>
      <c r="AE79" s="26"/>
      <c r="AF79" s="26">
        <v>8.17</v>
      </c>
      <c r="AG79" s="26">
        <f t="shared" si="28"/>
        <v>0</v>
      </c>
      <c r="AH79" s="26"/>
      <c r="AI79" s="26">
        <v>10.199999999999999</v>
      </c>
      <c r="AJ79" s="26">
        <f t="shared" si="29"/>
        <v>0</v>
      </c>
      <c r="AK79" s="26">
        <v>480.6</v>
      </c>
      <c r="AL79" s="26">
        <v>16.07</v>
      </c>
      <c r="AM79" s="26">
        <f t="shared" si="30"/>
        <v>7723.2420000000002</v>
      </c>
      <c r="AN79" s="34"/>
      <c r="AO79" s="26">
        <v>8.65</v>
      </c>
      <c r="AP79" s="26">
        <f t="shared" si="31"/>
        <v>0</v>
      </c>
      <c r="AQ79" s="34"/>
      <c r="AR79" s="26">
        <v>10.8</v>
      </c>
      <c r="AS79" s="26">
        <f t="shared" si="32"/>
        <v>0</v>
      </c>
      <c r="AT79" s="33">
        <v>480.6</v>
      </c>
      <c r="AU79" s="26">
        <v>16.78</v>
      </c>
      <c r="AV79" s="26">
        <f t="shared" si="33"/>
        <v>8064.4680000000008</v>
      </c>
      <c r="AW79" s="40">
        <f t="shared" si="34"/>
        <v>15787.710000000001</v>
      </c>
      <c r="AY79" s="12">
        <f t="shared" si="35"/>
        <v>2821.1220000000012</v>
      </c>
    </row>
    <row r="80" spans="1:51" x14ac:dyDescent="0.25">
      <c r="A80" s="25" t="s">
        <v>115</v>
      </c>
      <c r="B80" s="26"/>
      <c r="C80" s="26">
        <v>6.71</v>
      </c>
      <c r="D80" s="26">
        <f t="shared" si="18"/>
        <v>0</v>
      </c>
      <c r="E80" s="26">
        <v>429.6</v>
      </c>
      <c r="F80" s="26">
        <v>8.3699999999999992</v>
      </c>
      <c r="G80" s="26">
        <f t="shared" si="19"/>
        <v>3595.752</v>
      </c>
      <c r="H80" s="26"/>
      <c r="I80" s="26">
        <v>13.2</v>
      </c>
      <c r="J80" s="26">
        <f t="shared" si="20"/>
        <v>0</v>
      </c>
      <c r="K80" s="34"/>
      <c r="L80" s="26">
        <v>7.11</v>
      </c>
      <c r="M80" s="26">
        <f t="shared" si="21"/>
        <v>0</v>
      </c>
      <c r="N80" s="34"/>
      <c r="O80" s="26">
        <v>8.8699999999999992</v>
      </c>
      <c r="P80" s="26">
        <f t="shared" si="22"/>
        <v>0</v>
      </c>
      <c r="Q80" s="33">
        <v>429.6</v>
      </c>
      <c r="R80" s="26">
        <v>13.78</v>
      </c>
      <c r="S80" s="26">
        <f t="shared" si="23"/>
        <v>5919.8879999999999</v>
      </c>
      <c r="T80" s="40">
        <f t="shared" si="24"/>
        <v>9515.64</v>
      </c>
      <c r="V80" s="20" t="s">
        <v>115</v>
      </c>
      <c r="W80" s="37">
        <v>7656.63</v>
      </c>
      <c r="X80" s="37">
        <v>-1859.49</v>
      </c>
      <c r="Y80" s="11">
        <f t="shared" si="25"/>
        <v>9516.1200000000008</v>
      </c>
      <c r="Z80" s="11">
        <f t="shared" si="26"/>
        <v>0.48000000000138243</v>
      </c>
      <c r="AA80" s="41">
        <f t="shared" si="27"/>
        <v>0</v>
      </c>
      <c r="AD80" s="25" t="s">
        <v>115</v>
      </c>
      <c r="AE80" s="26"/>
      <c r="AF80" s="26">
        <v>8.17</v>
      </c>
      <c r="AG80" s="26">
        <f t="shared" si="28"/>
        <v>0</v>
      </c>
      <c r="AH80" s="26">
        <v>429.6</v>
      </c>
      <c r="AI80" s="26">
        <v>10.199999999999999</v>
      </c>
      <c r="AJ80" s="26">
        <f t="shared" si="29"/>
        <v>4381.92</v>
      </c>
      <c r="AK80" s="26"/>
      <c r="AL80" s="26">
        <v>16.07</v>
      </c>
      <c r="AM80" s="26">
        <f t="shared" si="30"/>
        <v>0</v>
      </c>
      <c r="AN80" s="34"/>
      <c r="AO80" s="26">
        <v>8.65</v>
      </c>
      <c r="AP80" s="26">
        <f t="shared" si="31"/>
        <v>0</v>
      </c>
      <c r="AQ80" s="34"/>
      <c r="AR80" s="26">
        <v>10.8</v>
      </c>
      <c r="AS80" s="26">
        <f t="shared" si="32"/>
        <v>0</v>
      </c>
      <c r="AT80" s="33">
        <v>429.6</v>
      </c>
      <c r="AU80" s="26">
        <v>16.78</v>
      </c>
      <c r="AV80" s="26">
        <f t="shared" si="33"/>
        <v>7208.688000000001</v>
      </c>
      <c r="AW80" s="40">
        <f t="shared" si="34"/>
        <v>11590.608</v>
      </c>
      <c r="AY80" s="12">
        <f t="shared" si="35"/>
        <v>2074.9680000000008</v>
      </c>
    </row>
    <row r="81" spans="1:51" x14ac:dyDescent="0.25">
      <c r="A81" s="25" t="s">
        <v>116</v>
      </c>
      <c r="B81" s="26">
        <v>252</v>
      </c>
      <c r="C81" s="26">
        <v>6.71</v>
      </c>
      <c r="D81" s="26">
        <f t="shared" si="18"/>
        <v>1690.92</v>
      </c>
      <c r="E81" s="26">
        <v>412.8</v>
      </c>
      <c r="F81" s="26">
        <v>8.3699999999999992</v>
      </c>
      <c r="G81" s="26">
        <f t="shared" si="19"/>
        <v>3455.136</v>
      </c>
      <c r="H81" s="26"/>
      <c r="I81" s="26">
        <v>13.2</v>
      </c>
      <c r="J81" s="26">
        <f t="shared" si="20"/>
        <v>0</v>
      </c>
      <c r="K81" s="32">
        <v>252</v>
      </c>
      <c r="L81" s="26">
        <v>7.11</v>
      </c>
      <c r="M81" s="26">
        <f t="shared" si="21"/>
        <v>1791.72</v>
      </c>
      <c r="N81" s="33">
        <v>412.8</v>
      </c>
      <c r="O81" s="26">
        <v>8.8699999999999992</v>
      </c>
      <c r="P81" s="26">
        <f t="shared" si="22"/>
        <v>3661.5359999999996</v>
      </c>
      <c r="Q81" s="34"/>
      <c r="R81" s="26">
        <v>13.78</v>
      </c>
      <c r="S81" s="26">
        <f t="shared" si="23"/>
        <v>0</v>
      </c>
      <c r="T81" s="40">
        <f t="shared" si="24"/>
        <v>10599.312</v>
      </c>
      <c r="V81" s="20" t="s">
        <v>116</v>
      </c>
      <c r="W81" s="37">
        <v>8751.85</v>
      </c>
      <c r="X81" s="37">
        <v>-2003.82</v>
      </c>
      <c r="Y81" s="11">
        <f t="shared" si="25"/>
        <v>10755.67</v>
      </c>
      <c r="Z81" s="11">
        <f t="shared" si="26"/>
        <v>156.35800000000017</v>
      </c>
      <c r="AA81" s="41">
        <f t="shared" si="27"/>
        <v>-5.6843418860808015E-14</v>
      </c>
      <c r="AD81" s="25" t="s">
        <v>116</v>
      </c>
      <c r="AE81" s="26">
        <v>252</v>
      </c>
      <c r="AF81" s="26">
        <v>8.17</v>
      </c>
      <c r="AG81" s="26">
        <f t="shared" si="28"/>
        <v>2058.84</v>
      </c>
      <c r="AH81" s="26">
        <v>412.8</v>
      </c>
      <c r="AI81" s="26">
        <v>10.199999999999999</v>
      </c>
      <c r="AJ81" s="26">
        <f t="shared" si="29"/>
        <v>4210.5599999999995</v>
      </c>
      <c r="AK81" s="26"/>
      <c r="AL81" s="26">
        <v>16.07</v>
      </c>
      <c r="AM81" s="26">
        <f t="shared" si="30"/>
        <v>0</v>
      </c>
      <c r="AN81" s="32">
        <v>252</v>
      </c>
      <c r="AO81" s="26">
        <v>8.65</v>
      </c>
      <c r="AP81" s="26">
        <f t="shared" si="31"/>
        <v>2179.8000000000002</v>
      </c>
      <c r="AQ81" s="33">
        <v>412.8</v>
      </c>
      <c r="AR81" s="26">
        <v>10.8</v>
      </c>
      <c r="AS81" s="26">
        <f t="shared" si="32"/>
        <v>4458.2400000000007</v>
      </c>
      <c r="AT81" s="34"/>
      <c r="AU81" s="26">
        <v>16.78</v>
      </c>
      <c r="AV81" s="26">
        <f t="shared" si="33"/>
        <v>0</v>
      </c>
      <c r="AW81" s="40">
        <f t="shared" si="34"/>
        <v>12907.440000000002</v>
      </c>
      <c r="AY81" s="12">
        <f t="shared" si="35"/>
        <v>2308.1280000000024</v>
      </c>
    </row>
    <row r="82" spans="1:51" x14ac:dyDescent="0.25">
      <c r="A82" s="25" t="s">
        <v>117</v>
      </c>
      <c r="B82" s="26">
        <v>198</v>
      </c>
      <c r="C82" s="26">
        <v>6.71</v>
      </c>
      <c r="D82" s="26">
        <f t="shared" si="18"/>
        <v>1328.58</v>
      </c>
      <c r="E82" s="26">
        <v>272.39999999999998</v>
      </c>
      <c r="F82" s="26">
        <v>8.3699999999999992</v>
      </c>
      <c r="G82" s="26">
        <f t="shared" si="19"/>
        <v>2279.9879999999994</v>
      </c>
      <c r="H82" s="26"/>
      <c r="I82" s="26">
        <v>13.2</v>
      </c>
      <c r="J82" s="26">
        <f t="shared" si="20"/>
        <v>0</v>
      </c>
      <c r="K82" s="32">
        <v>198</v>
      </c>
      <c r="L82" s="26">
        <v>7.11</v>
      </c>
      <c r="M82" s="26">
        <f t="shared" si="21"/>
        <v>1407.78</v>
      </c>
      <c r="N82" s="33">
        <v>272.39999999999998</v>
      </c>
      <c r="O82" s="26">
        <v>8.8699999999999992</v>
      </c>
      <c r="P82" s="26">
        <f t="shared" si="22"/>
        <v>2416.1879999999996</v>
      </c>
      <c r="Q82" s="34"/>
      <c r="R82" s="26">
        <v>13.78</v>
      </c>
      <c r="S82" s="26">
        <f t="shared" si="23"/>
        <v>0</v>
      </c>
      <c r="T82" s="40">
        <f t="shared" si="24"/>
        <v>7432.5359999999982</v>
      </c>
      <c r="V82" s="20" t="s">
        <v>117</v>
      </c>
      <c r="W82" s="37">
        <v>6137.05</v>
      </c>
      <c r="X82" s="37">
        <v>-1405.14</v>
      </c>
      <c r="Y82" s="11">
        <f t="shared" si="25"/>
        <v>7542.1900000000005</v>
      </c>
      <c r="Z82" s="11">
        <f t="shared" si="26"/>
        <v>109.65400000000227</v>
      </c>
      <c r="AA82" s="41">
        <f t="shared" si="27"/>
        <v>0</v>
      </c>
      <c r="AD82" s="25" t="s">
        <v>117</v>
      </c>
      <c r="AE82" s="26">
        <v>198</v>
      </c>
      <c r="AF82" s="26">
        <v>8.17</v>
      </c>
      <c r="AG82" s="26">
        <f t="shared" si="28"/>
        <v>1617.66</v>
      </c>
      <c r="AH82" s="26">
        <v>272.39999999999998</v>
      </c>
      <c r="AI82" s="26">
        <v>10.199999999999999</v>
      </c>
      <c r="AJ82" s="26">
        <f t="shared" si="29"/>
        <v>2778.4799999999996</v>
      </c>
      <c r="AK82" s="26"/>
      <c r="AL82" s="26">
        <v>16.07</v>
      </c>
      <c r="AM82" s="26">
        <f t="shared" si="30"/>
        <v>0</v>
      </c>
      <c r="AN82" s="32">
        <v>198</v>
      </c>
      <c r="AO82" s="26">
        <v>8.65</v>
      </c>
      <c r="AP82" s="26">
        <f t="shared" si="31"/>
        <v>1712.7</v>
      </c>
      <c r="AQ82" s="33">
        <v>272.39999999999998</v>
      </c>
      <c r="AR82" s="26">
        <v>10.8</v>
      </c>
      <c r="AS82" s="26">
        <f t="shared" si="32"/>
        <v>2941.92</v>
      </c>
      <c r="AT82" s="34"/>
      <c r="AU82" s="26">
        <v>16.78</v>
      </c>
      <c r="AV82" s="26">
        <f t="shared" si="33"/>
        <v>0</v>
      </c>
      <c r="AW82" s="40">
        <f t="shared" si="34"/>
        <v>9050.7599999999984</v>
      </c>
      <c r="AY82" s="12">
        <f t="shared" si="35"/>
        <v>1618.2240000000002</v>
      </c>
    </row>
    <row r="83" spans="1:51" x14ac:dyDescent="0.25">
      <c r="A83" s="25" t="s">
        <v>118</v>
      </c>
      <c r="B83" s="26">
        <v>252</v>
      </c>
      <c r="C83" s="26">
        <v>6.71</v>
      </c>
      <c r="D83" s="26">
        <f t="shared" si="18"/>
        <v>1690.92</v>
      </c>
      <c r="E83" s="26">
        <v>205.8</v>
      </c>
      <c r="F83" s="26">
        <v>8.3699999999999992</v>
      </c>
      <c r="G83" s="26">
        <f t="shared" si="19"/>
        <v>1722.5459999999998</v>
      </c>
      <c r="H83" s="26"/>
      <c r="I83" s="26">
        <v>13.2</v>
      </c>
      <c r="J83" s="26">
        <f t="shared" si="20"/>
        <v>0</v>
      </c>
      <c r="K83" s="32">
        <v>252</v>
      </c>
      <c r="L83" s="26">
        <v>7.11</v>
      </c>
      <c r="M83" s="26">
        <f t="shared" si="21"/>
        <v>1791.72</v>
      </c>
      <c r="N83" s="33">
        <v>205.8</v>
      </c>
      <c r="O83" s="26">
        <v>8.8699999999999992</v>
      </c>
      <c r="P83" s="26">
        <f t="shared" si="22"/>
        <v>1825.4459999999999</v>
      </c>
      <c r="Q83" s="34"/>
      <c r="R83" s="26">
        <v>13.78</v>
      </c>
      <c r="S83" s="26">
        <f t="shared" si="23"/>
        <v>0</v>
      </c>
      <c r="T83" s="40">
        <f t="shared" si="24"/>
        <v>7030.6319999999996</v>
      </c>
      <c r="V83" s="20" t="s">
        <v>118</v>
      </c>
      <c r="W83" s="37">
        <v>5805.01</v>
      </c>
      <c r="X83" s="37">
        <v>-1329.13</v>
      </c>
      <c r="Y83" s="11">
        <f t="shared" si="25"/>
        <v>7134.14</v>
      </c>
      <c r="Z83" s="11">
        <f t="shared" si="26"/>
        <v>103.50800000000072</v>
      </c>
      <c r="AA83" s="41">
        <f t="shared" si="27"/>
        <v>0</v>
      </c>
      <c r="AD83" s="25" t="s">
        <v>118</v>
      </c>
      <c r="AE83" s="26">
        <v>252</v>
      </c>
      <c r="AF83" s="26">
        <v>8.17</v>
      </c>
      <c r="AG83" s="26">
        <f t="shared" si="28"/>
        <v>2058.84</v>
      </c>
      <c r="AH83" s="26">
        <v>205.8</v>
      </c>
      <c r="AI83" s="26">
        <v>10.199999999999999</v>
      </c>
      <c r="AJ83" s="26">
        <f t="shared" si="29"/>
        <v>2099.16</v>
      </c>
      <c r="AK83" s="26"/>
      <c r="AL83" s="26">
        <v>16.07</v>
      </c>
      <c r="AM83" s="26">
        <f t="shared" si="30"/>
        <v>0</v>
      </c>
      <c r="AN83" s="32">
        <v>252</v>
      </c>
      <c r="AO83" s="26">
        <v>8.65</v>
      </c>
      <c r="AP83" s="26">
        <f t="shared" si="31"/>
        <v>2179.8000000000002</v>
      </c>
      <c r="AQ83" s="33">
        <v>205.8</v>
      </c>
      <c r="AR83" s="26">
        <v>10.8</v>
      </c>
      <c r="AS83" s="26">
        <f t="shared" si="32"/>
        <v>2222.6400000000003</v>
      </c>
      <c r="AT83" s="34"/>
      <c r="AU83" s="26">
        <v>16.78</v>
      </c>
      <c r="AV83" s="26">
        <f t="shared" si="33"/>
        <v>0</v>
      </c>
      <c r="AW83" s="40">
        <f t="shared" si="34"/>
        <v>8560.44</v>
      </c>
      <c r="AY83" s="12">
        <f t="shared" si="35"/>
        <v>1529.8080000000009</v>
      </c>
    </row>
    <row r="84" spans="1:51" x14ac:dyDescent="0.25">
      <c r="A84" s="25" t="s">
        <v>119</v>
      </c>
      <c r="B84" s="26">
        <v>324</v>
      </c>
      <c r="C84" s="26">
        <v>6.71</v>
      </c>
      <c r="D84" s="26">
        <f t="shared" si="18"/>
        <v>2174.04</v>
      </c>
      <c r="E84" s="26">
        <v>388.8</v>
      </c>
      <c r="F84" s="26">
        <v>8.3699999999999992</v>
      </c>
      <c r="G84" s="26">
        <f t="shared" si="19"/>
        <v>3254.2559999999999</v>
      </c>
      <c r="H84" s="26"/>
      <c r="I84" s="26">
        <v>13.2</v>
      </c>
      <c r="J84" s="26">
        <f t="shared" si="20"/>
        <v>0</v>
      </c>
      <c r="K84" s="32">
        <v>324</v>
      </c>
      <c r="L84" s="26">
        <v>7.11</v>
      </c>
      <c r="M84" s="26">
        <f t="shared" si="21"/>
        <v>2303.6400000000003</v>
      </c>
      <c r="N84" s="33">
        <v>388.8</v>
      </c>
      <c r="O84" s="26">
        <v>8.8699999999999992</v>
      </c>
      <c r="P84" s="26">
        <f t="shared" si="22"/>
        <v>3448.6559999999999</v>
      </c>
      <c r="Q84" s="34"/>
      <c r="R84" s="26">
        <v>13.78</v>
      </c>
      <c r="S84" s="26">
        <f t="shared" si="23"/>
        <v>0</v>
      </c>
      <c r="T84" s="40">
        <f t="shared" si="24"/>
        <v>11180.592000000001</v>
      </c>
      <c r="V84" s="20" t="s">
        <v>119</v>
      </c>
      <c r="W84" s="37">
        <v>9231.84</v>
      </c>
      <c r="X84" s="37">
        <v>-2113.6</v>
      </c>
      <c r="Y84" s="11">
        <f t="shared" si="25"/>
        <v>11345.44</v>
      </c>
      <c r="Z84" s="11">
        <f t="shared" si="26"/>
        <v>164.84799999999996</v>
      </c>
      <c r="AA84" s="41">
        <f t="shared" si="27"/>
        <v>-5.6843418860808015E-14</v>
      </c>
      <c r="AD84" s="25" t="s">
        <v>119</v>
      </c>
      <c r="AE84" s="26">
        <v>324</v>
      </c>
      <c r="AF84" s="26">
        <v>8.17</v>
      </c>
      <c r="AG84" s="26">
        <f t="shared" si="28"/>
        <v>2647.08</v>
      </c>
      <c r="AH84" s="26">
        <v>388.8</v>
      </c>
      <c r="AI84" s="26">
        <v>10.199999999999999</v>
      </c>
      <c r="AJ84" s="26">
        <f t="shared" si="29"/>
        <v>3965.7599999999998</v>
      </c>
      <c r="AK84" s="26"/>
      <c r="AL84" s="26">
        <v>16.07</v>
      </c>
      <c r="AM84" s="26">
        <f t="shared" si="30"/>
        <v>0</v>
      </c>
      <c r="AN84" s="32">
        <v>324</v>
      </c>
      <c r="AO84" s="26">
        <v>8.65</v>
      </c>
      <c r="AP84" s="26">
        <f t="shared" si="31"/>
        <v>2802.6</v>
      </c>
      <c r="AQ84" s="33">
        <v>388.8</v>
      </c>
      <c r="AR84" s="26">
        <v>10.8</v>
      </c>
      <c r="AS84" s="26">
        <f t="shared" si="32"/>
        <v>4199.04</v>
      </c>
      <c r="AT84" s="34"/>
      <c r="AU84" s="26">
        <v>16.78</v>
      </c>
      <c r="AV84" s="26">
        <f t="shared" si="33"/>
        <v>0</v>
      </c>
      <c r="AW84" s="40">
        <f t="shared" si="34"/>
        <v>13614.48</v>
      </c>
      <c r="AY84" s="12">
        <f t="shared" si="35"/>
        <v>2433.887999999999</v>
      </c>
    </row>
    <row r="85" spans="1:51" x14ac:dyDescent="0.25">
      <c r="A85" s="25" t="s">
        <v>120</v>
      </c>
      <c r="B85" s="26"/>
      <c r="C85" s="26">
        <v>6.71</v>
      </c>
      <c r="D85" s="26">
        <f t="shared" si="18"/>
        <v>0</v>
      </c>
      <c r="E85" s="26"/>
      <c r="F85" s="26">
        <v>8.3699999999999992</v>
      </c>
      <c r="G85" s="26">
        <f t="shared" si="19"/>
        <v>0</v>
      </c>
      <c r="H85" s="26">
        <v>478.8</v>
      </c>
      <c r="I85" s="26">
        <v>13.2</v>
      </c>
      <c r="J85" s="26">
        <f t="shared" si="20"/>
        <v>6320.16</v>
      </c>
      <c r="K85" s="34"/>
      <c r="L85" s="26">
        <v>7.11</v>
      </c>
      <c r="M85" s="26">
        <f t="shared" si="21"/>
        <v>0</v>
      </c>
      <c r="N85" s="34"/>
      <c r="O85" s="26">
        <v>8.8699999999999992</v>
      </c>
      <c r="P85" s="26">
        <f t="shared" si="22"/>
        <v>0</v>
      </c>
      <c r="Q85" s="33">
        <v>478.8</v>
      </c>
      <c r="R85" s="26">
        <v>13.78</v>
      </c>
      <c r="S85" s="26">
        <f t="shared" si="23"/>
        <v>6597.8639999999996</v>
      </c>
      <c r="T85" s="40">
        <f t="shared" si="24"/>
        <v>12918.023999999999</v>
      </c>
      <c r="V85" s="20" t="s">
        <v>120</v>
      </c>
      <c r="W85" s="37">
        <v>10630.74</v>
      </c>
      <c r="X85" s="37">
        <v>-2480.13</v>
      </c>
      <c r="Y85" s="11">
        <f t="shared" si="25"/>
        <v>13110.869999999999</v>
      </c>
      <c r="Z85" s="11">
        <f t="shared" si="26"/>
        <v>192.84599999999955</v>
      </c>
      <c r="AA85" s="41">
        <f t="shared" si="27"/>
        <v>0</v>
      </c>
      <c r="AD85" s="25" t="s">
        <v>120</v>
      </c>
      <c r="AE85" s="26"/>
      <c r="AF85" s="26">
        <v>8.17</v>
      </c>
      <c r="AG85" s="26">
        <f t="shared" si="28"/>
        <v>0</v>
      </c>
      <c r="AH85" s="26"/>
      <c r="AI85" s="26">
        <v>10.199999999999999</v>
      </c>
      <c r="AJ85" s="26">
        <f t="shared" si="29"/>
        <v>0</v>
      </c>
      <c r="AK85" s="26">
        <v>478.8</v>
      </c>
      <c r="AL85" s="26">
        <v>16.07</v>
      </c>
      <c r="AM85" s="26">
        <f t="shared" si="30"/>
        <v>7694.3160000000007</v>
      </c>
      <c r="AN85" s="34"/>
      <c r="AO85" s="26">
        <v>8.65</v>
      </c>
      <c r="AP85" s="26">
        <f t="shared" si="31"/>
        <v>0</v>
      </c>
      <c r="AQ85" s="34"/>
      <c r="AR85" s="26">
        <v>10.8</v>
      </c>
      <c r="AS85" s="26">
        <f t="shared" si="32"/>
        <v>0</v>
      </c>
      <c r="AT85" s="33">
        <v>478.8</v>
      </c>
      <c r="AU85" s="26">
        <v>16.78</v>
      </c>
      <c r="AV85" s="26">
        <f t="shared" si="33"/>
        <v>8034.264000000001</v>
      </c>
      <c r="AW85" s="40">
        <f t="shared" si="34"/>
        <v>15728.580000000002</v>
      </c>
      <c r="AY85" s="12">
        <f t="shared" si="35"/>
        <v>2810.5560000000023</v>
      </c>
    </row>
    <row r="86" spans="1:51" x14ac:dyDescent="0.25">
      <c r="A86" s="25" t="s">
        <v>121</v>
      </c>
      <c r="B86" s="26"/>
      <c r="C86" s="26">
        <v>6.71</v>
      </c>
      <c r="D86" s="26">
        <f t="shared" si="18"/>
        <v>0</v>
      </c>
      <c r="E86" s="26"/>
      <c r="F86" s="26">
        <v>8.3699999999999992</v>
      </c>
      <c r="G86" s="26">
        <f t="shared" si="19"/>
        <v>0</v>
      </c>
      <c r="H86" s="26">
        <v>455.4</v>
      </c>
      <c r="I86" s="26">
        <v>13.2</v>
      </c>
      <c r="J86" s="26">
        <f t="shared" si="20"/>
        <v>6011.28</v>
      </c>
      <c r="K86" s="34"/>
      <c r="L86" s="26">
        <v>7.11</v>
      </c>
      <c r="M86" s="26">
        <f t="shared" si="21"/>
        <v>0</v>
      </c>
      <c r="N86" s="34"/>
      <c r="O86" s="26">
        <v>8.8699999999999992</v>
      </c>
      <c r="P86" s="26">
        <f t="shared" si="22"/>
        <v>0</v>
      </c>
      <c r="Q86" s="33">
        <v>455.4</v>
      </c>
      <c r="R86" s="26">
        <v>13.78</v>
      </c>
      <c r="S86" s="26">
        <f t="shared" si="23"/>
        <v>6275.4119999999994</v>
      </c>
      <c r="T86" s="40">
        <f t="shared" si="24"/>
        <v>12286.691999999999</v>
      </c>
      <c r="V86" s="20" t="s">
        <v>121</v>
      </c>
      <c r="W86" s="37">
        <v>10111.32</v>
      </c>
      <c r="X86" s="37">
        <v>-2358.85</v>
      </c>
      <c r="Y86" s="11">
        <f t="shared" si="25"/>
        <v>12470.17</v>
      </c>
      <c r="Z86" s="11">
        <f t="shared" si="26"/>
        <v>183.47800000000097</v>
      </c>
      <c r="AA86" s="41">
        <f t="shared" si="27"/>
        <v>0</v>
      </c>
      <c r="AD86" s="25" t="s">
        <v>121</v>
      </c>
      <c r="AE86" s="26"/>
      <c r="AF86" s="26">
        <v>8.17</v>
      </c>
      <c r="AG86" s="26">
        <f t="shared" si="28"/>
        <v>0</v>
      </c>
      <c r="AH86" s="26"/>
      <c r="AI86" s="26">
        <v>10.199999999999999</v>
      </c>
      <c r="AJ86" s="26">
        <f t="shared" si="29"/>
        <v>0</v>
      </c>
      <c r="AK86" s="26">
        <v>455.4</v>
      </c>
      <c r="AL86" s="26">
        <v>16.07</v>
      </c>
      <c r="AM86" s="26">
        <f t="shared" si="30"/>
        <v>7318.2779999999993</v>
      </c>
      <c r="AN86" s="34"/>
      <c r="AO86" s="26">
        <v>8.65</v>
      </c>
      <c r="AP86" s="26">
        <f t="shared" si="31"/>
        <v>0</v>
      </c>
      <c r="AQ86" s="34"/>
      <c r="AR86" s="26">
        <v>10.8</v>
      </c>
      <c r="AS86" s="26">
        <f t="shared" si="32"/>
        <v>0</v>
      </c>
      <c r="AT86" s="33">
        <v>455.4</v>
      </c>
      <c r="AU86" s="26">
        <v>16.78</v>
      </c>
      <c r="AV86" s="26">
        <f t="shared" si="33"/>
        <v>7641.6120000000001</v>
      </c>
      <c r="AW86" s="40">
        <f t="shared" si="34"/>
        <v>14959.89</v>
      </c>
      <c r="AY86" s="12">
        <f t="shared" si="35"/>
        <v>2673.1980000000003</v>
      </c>
    </row>
    <row r="87" spans="1:51" x14ac:dyDescent="0.25">
      <c r="A87" s="25" t="s">
        <v>122</v>
      </c>
      <c r="B87" s="26">
        <v>324</v>
      </c>
      <c r="C87" s="26">
        <v>6.71</v>
      </c>
      <c r="D87" s="26">
        <f t="shared" si="18"/>
        <v>2174.04</v>
      </c>
      <c r="E87" s="26">
        <v>390</v>
      </c>
      <c r="F87" s="26">
        <v>8.3699999999999992</v>
      </c>
      <c r="G87" s="26">
        <f t="shared" si="19"/>
        <v>3264.2999999999997</v>
      </c>
      <c r="H87" s="26"/>
      <c r="I87" s="26">
        <v>13.2</v>
      </c>
      <c r="J87" s="26">
        <f t="shared" si="20"/>
        <v>0</v>
      </c>
      <c r="K87" s="32">
        <v>324</v>
      </c>
      <c r="L87" s="26">
        <v>7.11</v>
      </c>
      <c r="M87" s="26">
        <f t="shared" si="21"/>
        <v>2303.6400000000003</v>
      </c>
      <c r="N87" s="35">
        <v>390</v>
      </c>
      <c r="O87" s="26">
        <v>8.8699999999999992</v>
      </c>
      <c r="P87" s="26">
        <f t="shared" si="22"/>
        <v>3459.2999999999997</v>
      </c>
      <c r="Q87" s="34"/>
      <c r="R87" s="26">
        <v>13.78</v>
      </c>
      <c r="S87" s="26">
        <f t="shared" si="23"/>
        <v>0</v>
      </c>
      <c r="T87" s="40">
        <f t="shared" si="24"/>
        <v>11201.28</v>
      </c>
      <c r="V87" s="20" t="s">
        <v>122</v>
      </c>
      <c r="W87" s="37">
        <v>9248.8799999999992</v>
      </c>
      <c r="X87" s="37">
        <v>-2117.5100000000002</v>
      </c>
      <c r="Y87" s="11">
        <f t="shared" si="25"/>
        <v>11366.39</v>
      </c>
      <c r="Z87" s="11">
        <f t="shared" si="26"/>
        <v>165.10999999999876</v>
      </c>
      <c r="AA87" s="41">
        <f t="shared" si="27"/>
        <v>0</v>
      </c>
      <c r="AD87" s="25" t="s">
        <v>122</v>
      </c>
      <c r="AE87" s="26">
        <v>324</v>
      </c>
      <c r="AF87" s="26">
        <v>8.17</v>
      </c>
      <c r="AG87" s="26">
        <f t="shared" si="28"/>
        <v>2647.08</v>
      </c>
      <c r="AH87" s="26">
        <v>390</v>
      </c>
      <c r="AI87" s="26">
        <v>10.199999999999999</v>
      </c>
      <c r="AJ87" s="26">
        <f t="shared" si="29"/>
        <v>3977.9999999999995</v>
      </c>
      <c r="AK87" s="26"/>
      <c r="AL87" s="26">
        <v>16.07</v>
      </c>
      <c r="AM87" s="26">
        <f t="shared" si="30"/>
        <v>0</v>
      </c>
      <c r="AN87" s="32">
        <v>324</v>
      </c>
      <c r="AO87" s="26">
        <v>8.65</v>
      </c>
      <c r="AP87" s="26">
        <f t="shared" si="31"/>
        <v>2802.6</v>
      </c>
      <c r="AQ87" s="35">
        <v>390</v>
      </c>
      <c r="AR87" s="26">
        <v>10.8</v>
      </c>
      <c r="AS87" s="26">
        <f t="shared" si="32"/>
        <v>4212</v>
      </c>
      <c r="AT87" s="34"/>
      <c r="AU87" s="26">
        <v>16.78</v>
      </c>
      <c r="AV87" s="26">
        <f t="shared" si="33"/>
        <v>0</v>
      </c>
      <c r="AW87" s="40">
        <f t="shared" si="34"/>
        <v>13639.68</v>
      </c>
      <c r="AY87" s="12">
        <f t="shared" si="35"/>
        <v>2438.3999999999996</v>
      </c>
    </row>
    <row r="88" spans="1:51" x14ac:dyDescent="0.25">
      <c r="A88" s="25" t="s">
        <v>123</v>
      </c>
      <c r="B88" s="26">
        <v>324</v>
      </c>
      <c r="C88" s="26">
        <v>6.71</v>
      </c>
      <c r="D88" s="26">
        <f t="shared" si="18"/>
        <v>2174.04</v>
      </c>
      <c r="E88" s="26">
        <v>138.6</v>
      </c>
      <c r="F88" s="26">
        <v>8.3699999999999992</v>
      </c>
      <c r="G88" s="26">
        <f t="shared" si="19"/>
        <v>1160.0819999999999</v>
      </c>
      <c r="H88" s="26"/>
      <c r="I88" s="26">
        <v>13.2</v>
      </c>
      <c r="J88" s="26">
        <f t="shared" si="20"/>
        <v>0</v>
      </c>
      <c r="K88" s="32">
        <v>324</v>
      </c>
      <c r="L88" s="26">
        <v>7.11</v>
      </c>
      <c r="M88" s="26">
        <f t="shared" si="21"/>
        <v>2303.6400000000003</v>
      </c>
      <c r="N88" s="33">
        <v>138.6</v>
      </c>
      <c r="O88" s="26">
        <v>8.8699999999999992</v>
      </c>
      <c r="P88" s="26">
        <f t="shared" si="22"/>
        <v>1229.3819999999998</v>
      </c>
      <c r="Q88" s="34"/>
      <c r="R88" s="26">
        <v>13.78</v>
      </c>
      <c r="S88" s="26">
        <f t="shared" si="23"/>
        <v>0</v>
      </c>
      <c r="T88" s="40">
        <f t="shared" si="24"/>
        <v>6867.1440000000002</v>
      </c>
      <c r="V88" s="20" t="s">
        <v>123</v>
      </c>
      <c r="W88" s="37">
        <v>5669.88</v>
      </c>
      <c r="X88" s="37">
        <v>-1298.1400000000001</v>
      </c>
      <c r="Y88" s="11">
        <f t="shared" si="25"/>
        <v>6968.02</v>
      </c>
      <c r="Z88" s="11">
        <f t="shared" si="26"/>
        <v>100.8760000000002</v>
      </c>
      <c r="AA88" s="41">
        <f t="shared" si="27"/>
        <v>2.8421709430404007E-14</v>
      </c>
      <c r="AD88" s="25" t="s">
        <v>123</v>
      </c>
      <c r="AE88" s="26">
        <v>324</v>
      </c>
      <c r="AF88" s="26">
        <v>8.17</v>
      </c>
      <c r="AG88" s="26">
        <f t="shared" si="28"/>
        <v>2647.08</v>
      </c>
      <c r="AH88" s="26">
        <v>138.6</v>
      </c>
      <c r="AI88" s="26">
        <v>10.199999999999999</v>
      </c>
      <c r="AJ88" s="26">
        <f t="shared" si="29"/>
        <v>1413.7199999999998</v>
      </c>
      <c r="AK88" s="26"/>
      <c r="AL88" s="26">
        <v>16.07</v>
      </c>
      <c r="AM88" s="26">
        <f t="shared" si="30"/>
        <v>0</v>
      </c>
      <c r="AN88" s="32">
        <v>324</v>
      </c>
      <c r="AO88" s="26">
        <v>8.65</v>
      </c>
      <c r="AP88" s="26">
        <f t="shared" si="31"/>
        <v>2802.6</v>
      </c>
      <c r="AQ88" s="33">
        <v>138.6</v>
      </c>
      <c r="AR88" s="26">
        <v>10.8</v>
      </c>
      <c r="AS88" s="26">
        <f t="shared" si="32"/>
        <v>1496.88</v>
      </c>
      <c r="AT88" s="34"/>
      <c r="AU88" s="26">
        <v>16.78</v>
      </c>
      <c r="AV88" s="26">
        <f t="shared" si="33"/>
        <v>0</v>
      </c>
      <c r="AW88" s="40">
        <f t="shared" si="34"/>
        <v>8360.2799999999988</v>
      </c>
      <c r="AY88" s="12">
        <f t="shared" si="35"/>
        <v>1493.1359999999986</v>
      </c>
    </row>
    <row r="89" spans="1:51" x14ac:dyDescent="0.25">
      <c r="A89" s="25" t="s">
        <v>124</v>
      </c>
      <c r="B89" s="26">
        <v>252</v>
      </c>
      <c r="C89" s="26">
        <v>6.71</v>
      </c>
      <c r="D89" s="26">
        <f t="shared" si="18"/>
        <v>1690.92</v>
      </c>
      <c r="E89" s="26">
        <v>195.6</v>
      </c>
      <c r="F89" s="26">
        <v>8.3699999999999992</v>
      </c>
      <c r="G89" s="26">
        <f t="shared" si="19"/>
        <v>1637.1719999999998</v>
      </c>
      <c r="H89" s="26"/>
      <c r="I89" s="26">
        <v>13.2</v>
      </c>
      <c r="J89" s="26">
        <f t="shared" si="20"/>
        <v>0</v>
      </c>
      <c r="K89" s="32">
        <v>252</v>
      </c>
      <c r="L89" s="26">
        <v>7.11</v>
      </c>
      <c r="M89" s="26">
        <f t="shared" si="21"/>
        <v>1791.72</v>
      </c>
      <c r="N89" s="33">
        <v>195.6</v>
      </c>
      <c r="O89" s="26">
        <v>8.8699999999999992</v>
      </c>
      <c r="P89" s="26">
        <f t="shared" si="22"/>
        <v>1734.9719999999998</v>
      </c>
      <c r="Q89" s="34"/>
      <c r="R89" s="26">
        <v>13.78</v>
      </c>
      <c r="S89" s="26">
        <f t="shared" si="23"/>
        <v>0</v>
      </c>
      <c r="T89" s="40">
        <f t="shared" si="24"/>
        <v>6854.7839999999997</v>
      </c>
      <c r="V89" s="20" t="s">
        <v>124</v>
      </c>
      <c r="W89" s="37">
        <v>5659.87</v>
      </c>
      <c r="X89" s="37">
        <v>-1295.8399999999999</v>
      </c>
      <c r="Y89" s="11">
        <f t="shared" si="25"/>
        <v>6955.71</v>
      </c>
      <c r="Z89" s="11">
        <f t="shared" si="26"/>
        <v>100.92600000000039</v>
      </c>
      <c r="AA89" s="41">
        <f t="shared" si="27"/>
        <v>2.8421709430404007E-14</v>
      </c>
      <c r="AD89" s="25" t="s">
        <v>124</v>
      </c>
      <c r="AE89" s="26">
        <v>252</v>
      </c>
      <c r="AF89" s="26">
        <v>8.17</v>
      </c>
      <c r="AG89" s="26">
        <f t="shared" si="28"/>
        <v>2058.84</v>
      </c>
      <c r="AH89" s="26">
        <v>195.6</v>
      </c>
      <c r="AI89" s="26">
        <v>10.199999999999999</v>
      </c>
      <c r="AJ89" s="26">
        <f t="shared" si="29"/>
        <v>1995.12</v>
      </c>
      <c r="AK89" s="26"/>
      <c r="AL89" s="26">
        <v>16.07</v>
      </c>
      <c r="AM89" s="26">
        <f t="shared" si="30"/>
        <v>0</v>
      </c>
      <c r="AN89" s="32">
        <v>252</v>
      </c>
      <c r="AO89" s="26">
        <v>8.65</v>
      </c>
      <c r="AP89" s="26">
        <f t="shared" si="31"/>
        <v>2179.8000000000002</v>
      </c>
      <c r="AQ89" s="33">
        <v>195.6</v>
      </c>
      <c r="AR89" s="26">
        <v>10.8</v>
      </c>
      <c r="AS89" s="26">
        <f t="shared" si="32"/>
        <v>2112.48</v>
      </c>
      <c r="AT89" s="34"/>
      <c r="AU89" s="26">
        <v>16.78</v>
      </c>
      <c r="AV89" s="26">
        <f t="shared" si="33"/>
        <v>0</v>
      </c>
      <c r="AW89" s="40">
        <f t="shared" si="34"/>
        <v>8346.24</v>
      </c>
      <c r="AY89" s="12">
        <f t="shared" si="35"/>
        <v>1491.4560000000001</v>
      </c>
    </row>
    <row r="90" spans="1:51" x14ac:dyDescent="0.25">
      <c r="A90" s="25" t="s">
        <v>125</v>
      </c>
      <c r="B90" s="26"/>
      <c r="C90" s="26">
        <v>6.71</v>
      </c>
      <c r="D90" s="26">
        <f t="shared" si="18"/>
        <v>0</v>
      </c>
      <c r="E90" s="26"/>
      <c r="F90" s="26">
        <v>8.3699999999999992</v>
      </c>
      <c r="G90" s="26">
        <f t="shared" si="19"/>
        <v>0</v>
      </c>
      <c r="H90" s="26">
        <v>681.6</v>
      </c>
      <c r="I90" s="26">
        <v>13.2</v>
      </c>
      <c r="J90" s="26">
        <f t="shared" si="20"/>
        <v>8997.119999999999</v>
      </c>
      <c r="K90" s="34"/>
      <c r="L90" s="26">
        <v>7.11</v>
      </c>
      <c r="M90" s="26">
        <f t="shared" si="21"/>
        <v>0</v>
      </c>
      <c r="N90" s="34"/>
      <c r="O90" s="26">
        <v>8.8699999999999992</v>
      </c>
      <c r="P90" s="26">
        <f t="shared" si="22"/>
        <v>0</v>
      </c>
      <c r="Q90" s="33">
        <v>681.6</v>
      </c>
      <c r="R90" s="26">
        <v>13.78</v>
      </c>
      <c r="S90" s="26">
        <f t="shared" si="23"/>
        <v>9392.4480000000003</v>
      </c>
      <c r="T90" s="40">
        <f t="shared" si="24"/>
        <v>18389.567999999999</v>
      </c>
      <c r="V90" s="20" t="s">
        <v>125</v>
      </c>
      <c r="W90" s="37">
        <v>15133.5</v>
      </c>
      <c r="X90" s="37">
        <v>-3530.6</v>
      </c>
      <c r="Y90" s="11">
        <f t="shared" si="25"/>
        <v>18664.099999999999</v>
      </c>
      <c r="Z90" s="11">
        <f t="shared" si="26"/>
        <v>274.53199999999924</v>
      </c>
      <c r="AA90" s="41">
        <f t="shared" si="27"/>
        <v>0</v>
      </c>
      <c r="AD90" s="25" t="s">
        <v>125</v>
      </c>
      <c r="AE90" s="26"/>
      <c r="AF90" s="26">
        <v>8.17</v>
      </c>
      <c r="AG90" s="26">
        <f t="shared" si="28"/>
        <v>0</v>
      </c>
      <c r="AH90" s="26"/>
      <c r="AI90" s="26">
        <v>10.199999999999999</v>
      </c>
      <c r="AJ90" s="26">
        <f t="shared" si="29"/>
        <v>0</v>
      </c>
      <c r="AK90" s="26">
        <v>681.6</v>
      </c>
      <c r="AL90" s="26">
        <v>16.07</v>
      </c>
      <c r="AM90" s="26">
        <f t="shared" si="30"/>
        <v>10953.312</v>
      </c>
      <c r="AN90" s="34"/>
      <c r="AO90" s="26">
        <v>8.65</v>
      </c>
      <c r="AP90" s="26">
        <f t="shared" si="31"/>
        <v>0</v>
      </c>
      <c r="AQ90" s="34"/>
      <c r="AR90" s="26">
        <v>10.8</v>
      </c>
      <c r="AS90" s="26">
        <f t="shared" si="32"/>
        <v>0</v>
      </c>
      <c r="AT90" s="33">
        <v>681.6</v>
      </c>
      <c r="AU90" s="26">
        <v>16.78</v>
      </c>
      <c r="AV90" s="26">
        <f t="shared" si="33"/>
        <v>11437.248000000001</v>
      </c>
      <c r="AW90" s="40">
        <f t="shared" si="34"/>
        <v>22390.560000000001</v>
      </c>
      <c r="AY90" s="12">
        <f t="shared" si="35"/>
        <v>4000.992000000002</v>
      </c>
    </row>
    <row r="91" spans="1:51" x14ac:dyDescent="0.25">
      <c r="A91" s="25" t="s">
        <v>126</v>
      </c>
      <c r="B91" s="26">
        <f>33*6</f>
        <v>198</v>
      </c>
      <c r="C91" s="26">
        <v>6.71</v>
      </c>
      <c r="D91" s="26">
        <f t="shared" si="18"/>
        <v>1328.58</v>
      </c>
      <c r="E91" s="26">
        <f>(77-33)*6</f>
        <v>264</v>
      </c>
      <c r="F91" s="26">
        <v>8.3699999999999992</v>
      </c>
      <c r="G91" s="26">
        <f t="shared" si="19"/>
        <v>2209.6799999999998</v>
      </c>
      <c r="H91" s="26"/>
      <c r="I91" s="26">
        <v>13.2</v>
      </c>
      <c r="J91" s="26">
        <f t="shared" si="20"/>
        <v>0</v>
      </c>
      <c r="K91" s="32">
        <v>198</v>
      </c>
      <c r="L91" s="26">
        <v>7.11</v>
      </c>
      <c r="M91" s="26">
        <f t="shared" si="21"/>
        <v>1407.78</v>
      </c>
      <c r="N91" s="35">
        <v>264</v>
      </c>
      <c r="O91" s="26">
        <v>8.8699999999999992</v>
      </c>
      <c r="P91" s="26">
        <f t="shared" si="22"/>
        <v>2341.6799999999998</v>
      </c>
      <c r="Q91" s="34"/>
      <c r="R91" s="26">
        <v>13.78</v>
      </c>
      <c r="S91" s="26">
        <f t="shared" si="23"/>
        <v>0</v>
      </c>
      <c r="T91" s="40">
        <f t="shared" si="24"/>
        <v>7287.7199999999993</v>
      </c>
      <c r="V91" s="20" t="s">
        <v>126</v>
      </c>
      <c r="W91" s="37">
        <v>2916.26</v>
      </c>
      <c r="X91" s="37">
        <v>-4984.08</v>
      </c>
      <c r="Y91" s="11">
        <f t="shared" si="25"/>
        <v>7900.34</v>
      </c>
      <c r="Z91" s="11">
        <f t="shared" si="26"/>
        <v>612.6200000000008</v>
      </c>
      <c r="AA91" s="41">
        <f t="shared" si="27"/>
        <v>0</v>
      </c>
      <c r="AD91" s="25" t="s">
        <v>126</v>
      </c>
      <c r="AE91" s="26">
        <f>33*6</f>
        <v>198</v>
      </c>
      <c r="AF91" s="26">
        <v>8.17</v>
      </c>
      <c r="AG91" s="26">
        <f t="shared" si="28"/>
        <v>1617.66</v>
      </c>
      <c r="AH91" s="26">
        <f>(77-33)*6</f>
        <v>264</v>
      </c>
      <c r="AI91" s="26">
        <v>10.199999999999999</v>
      </c>
      <c r="AJ91" s="26">
        <f t="shared" si="29"/>
        <v>2692.7999999999997</v>
      </c>
      <c r="AK91" s="26"/>
      <c r="AL91" s="26">
        <v>16.07</v>
      </c>
      <c r="AM91" s="26">
        <f t="shared" si="30"/>
        <v>0</v>
      </c>
      <c r="AN91" s="32">
        <v>198</v>
      </c>
      <c r="AO91" s="26">
        <v>8.65</v>
      </c>
      <c r="AP91" s="26">
        <f t="shared" si="31"/>
        <v>1712.7</v>
      </c>
      <c r="AQ91" s="35">
        <v>264</v>
      </c>
      <c r="AR91" s="26">
        <v>10.8</v>
      </c>
      <c r="AS91" s="26">
        <f t="shared" si="32"/>
        <v>2851.2000000000003</v>
      </c>
      <c r="AT91" s="34"/>
      <c r="AU91" s="26">
        <v>16.78</v>
      </c>
      <c r="AV91" s="26">
        <f t="shared" si="33"/>
        <v>0</v>
      </c>
      <c r="AW91" s="40">
        <f t="shared" si="34"/>
        <v>8874.36</v>
      </c>
      <c r="AY91" s="12">
        <f t="shared" si="35"/>
        <v>1586.6400000000012</v>
      </c>
    </row>
    <row r="92" spans="1:51" x14ac:dyDescent="0.25">
      <c r="A92" s="25" t="s">
        <v>127</v>
      </c>
      <c r="B92" s="26">
        <v>252</v>
      </c>
      <c r="C92" s="26">
        <v>6.71</v>
      </c>
      <c r="D92" s="26">
        <f t="shared" si="18"/>
        <v>1690.92</v>
      </c>
      <c r="E92" s="26">
        <v>215.4</v>
      </c>
      <c r="F92" s="26">
        <v>8.3699999999999992</v>
      </c>
      <c r="G92" s="26">
        <f t="shared" si="19"/>
        <v>1802.8979999999999</v>
      </c>
      <c r="H92" s="26"/>
      <c r="I92" s="26">
        <v>13.2</v>
      </c>
      <c r="J92" s="26">
        <f t="shared" si="20"/>
        <v>0</v>
      </c>
      <c r="K92" s="32">
        <v>252</v>
      </c>
      <c r="L92" s="26">
        <v>7.11</v>
      </c>
      <c r="M92" s="26">
        <f t="shared" si="21"/>
        <v>1791.72</v>
      </c>
      <c r="N92" s="33">
        <v>215.4</v>
      </c>
      <c r="O92" s="26">
        <v>8.8699999999999992</v>
      </c>
      <c r="P92" s="26">
        <f t="shared" si="22"/>
        <v>1910.598</v>
      </c>
      <c r="Q92" s="34"/>
      <c r="R92" s="26">
        <v>13.78</v>
      </c>
      <c r="S92" s="26">
        <f t="shared" si="23"/>
        <v>0</v>
      </c>
      <c r="T92" s="40">
        <f t="shared" si="24"/>
        <v>7196.1360000000004</v>
      </c>
      <c r="V92" s="20" t="s">
        <v>127</v>
      </c>
      <c r="W92" s="37">
        <v>5941.69</v>
      </c>
      <c r="X92" s="37">
        <v>-1360.4</v>
      </c>
      <c r="Y92" s="11">
        <f t="shared" si="25"/>
        <v>7302.09</v>
      </c>
      <c r="Z92" s="11">
        <f t="shared" si="26"/>
        <v>105.95399999999972</v>
      </c>
      <c r="AA92" s="41">
        <f t="shared" si="27"/>
        <v>-2.8421709430404007E-14</v>
      </c>
      <c r="AD92" s="25" t="s">
        <v>127</v>
      </c>
      <c r="AE92" s="26">
        <v>252</v>
      </c>
      <c r="AF92" s="26">
        <v>8.17</v>
      </c>
      <c r="AG92" s="26">
        <f t="shared" si="28"/>
        <v>2058.84</v>
      </c>
      <c r="AH92" s="26">
        <v>215.4</v>
      </c>
      <c r="AI92" s="26">
        <v>10.199999999999999</v>
      </c>
      <c r="AJ92" s="26">
        <f t="shared" si="29"/>
        <v>2197.08</v>
      </c>
      <c r="AK92" s="26"/>
      <c r="AL92" s="26">
        <v>16.07</v>
      </c>
      <c r="AM92" s="26">
        <f t="shared" si="30"/>
        <v>0</v>
      </c>
      <c r="AN92" s="32">
        <v>252</v>
      </c>
      <c r="AO92" s="26">
        <v>8.65</v>
      </c>
      <c r="AP92" s="26">
        <f t="shared" si="31"/>
        <v>2179.8000000000002</v>
      </c>
      <c r="AQ92" s="33">
        <v>215.4</v>
      </c>
      <c r="AR92" s="26">
        <v>10.8</v>
      </c>
      <c r="AS92" s="26">
        <f t="shared" si="32"/>
        <v>2326.3200000000002</v>
      </c>
      <c r="AT92" s="34"/>
      <c r="AU92" s="26">
        <v>16.78</v>
      </c>
      <c r="AV92" s="26">
        <f t="shared" si="33"/>
        <v>0</v>
      </c>
      <c r="AW92" s="40">
        <f t="shared" si="34"/>
        <v>8762.0400000000009</v>
      </c>
      <c r="AY92" s="12">
        <f t="shared" si="35"/>
        <v>1565.9040000000005</v>
      </c>
    </row>
    <row r="93" spans="1:51" x14ac:dyDescent="0.25">
      <c r="A93" s="25" t="s">
        <v>128</v>
      </c>
      <c r="B93" s="26">
        <v>198</v>
      </c>
      <c r="C93" s="26">
        <v>6.71</v>
      </c>
      <c r="D93" s="26">
        <f t="shared" si="18"/>
        <v>1328.58</v>
      </c>
      <c r="E93" s="26">
        <v>513.6</v>
      </c>
      <c r="F93" s="26">
        <v>8.3699999999999992</v>
      </c>
      <c r="G93" s="26">
        <f t="shared" si="19"/>
        <v>4298.8319999999994</v>
      </c>
      <c r="H93" s="26"/>
      <c r="I93" s="26">
        <v>13.2</v>
      </c>
      <c r="J93" s="26">
        <f t="shared" si="20"/>
        <v>0</v>
      </c>
      <c r="K93" s="32">
        <v>198</v>
      </c>
      <c r="L93" s="26">
        <v>7.11</v>
      </c>
      <c r="M93" s="26">
        <f t="shared" si="21"/>
        <v>1407.78</v>
      </c>
      <c r="N93" s="33">
        <v>513.6</v>
      </c>
      <c r="O93" s="26">
        <v>8.8699999999999992</v>
      </c>
      <c r="P93" s="26">
        <f t="shared" si="22"/>
        <v>4555.6319999999996</v>
      </c>
      <c r="Q93" s="34"/>
      <c r="R93" s="26">
        <v>13.78</v>
      </c>
      <c r="S93" s="26">
        <f t="shared" si="23"/>
        <v>0</v>
      </c>
      <c r="T93" s="40">
        <f t="shared" si="24"/>
        <v>11590.823999999999</v>
      </c>
      <c r="V93" s="20" t="s">
        <v>128</v>
      </c>
      <c r="W93" s="37">
        <v>9626.67</v>
      </c>
      <c r="X93" s="37">
        <v>-2135.35</v>
      </c>
      <c r="Y93" s="11">
        <f t="shared" si="25"/>
        <v>11762.02</v>
      </c>
      <c r="Z93" s="11">
        <f t="shared" si="26"/>
        <v>171.19600000000173</v>
      </c>
      <c r="AA93" s="41">
        <f t="shared" si="27"/>
        <v>0</v>
      </c>
      <c r="AD93" s="25" t="s">
        <v>128</v>
      </c>
      <c r="AE93" s="26">
        <v>198</v>
      </c>
      <c r="AF93" s="26">
        <v>8.17</v>
      </c>
      <c r="AG93" s="26">
        <f t="shared" si="28"/>
        <v>1617.66</v>
      </c>
      <c r="AH93" s="26">
        <v>513.6</v>
      </c>
      <c r="AI93" s="26">
        <v>10.199999999999999</v>
      </c>
      <c r="AJ93" s="26">
        <f t="shared" si="29"/>
        <v>5238.72</v>
      </c>
      <c r="AK93" s="26"/>
      <c r="AL93" s="26">
        <v>16.07</v>
      </c>
      <c r="AM93" s="26">
        <f t="shared" si="30"/>
        <v>0</v>
      </c>
      <c r="AN93" s="32">
        <v>198</v>
      </c>
      <c r="AO93" s="26">
        <v>8.65</v>
      </c>
      <c r="AP93" s="26">
        <f t="shared" si="31"/>
        <v>1712.7</v>
      </c>
      <c r="AQ93" s="33">
        <v>513.6</v>
      </c>
      <c r="AR93" s="26">
        <v>10.8</v>
      </c>
      <c r="AS93" s="26">
        <f t="shared" si="32"/>
        <v>5546.880000000001</v>
      </c>
      <c r="AT93" s="34"/>
      <c r="AU93" s="26">
        <v>16.78</v>
      </c>
      <c r="AV93" s="26">
        <f t="shared" si="33"/>
        <v>0</v>
      </c>
      <c r="AW93" s="40">
        <f t="shared" si="34"/>
        <v>14115.960000000001</v>
      </c>
      <c r="AY93" s="12">
        <f t="shared" si="35"/>
        <v>2525.1360000000022</v>
      </c>
    </row>
    <row r="94" spans="1:51" x14ac:dyDescent="0.25">
      <c r="A94" s="25" t="s">
        <v>129</v>
      </c>
      <c r="B94" s="26">
        <v>432</v>
      </c>
      <c r="C94" s="26">
        <v>6.71</v>
      </c>
      <c r="D94" s="26">
        <f t="shared" si="18"/>
        <v>2898.72</v>
      </c>
      <c r="E94" s="26">
        <v>400.2</v>
      </c>
      <c r="F94" s="26">
        <v>8.3699999999999992</v>
      </c>
      <c r="G94" s="26">
        <f t="shared" si="19"/>
        <v>3349.6739999999995</v>
      </c>
      <c r="H94" s="26"/>
      <c r="I94" s="26">
        <v>13.2</v>
      </c>
      <c r="J94" s="26">
        <f t="shared" si="20"/>
        <v>0</v>
      </c>
      <c r="K94" s="32">
        <v>432</v>
      </c>
      <c r="L94" s="26">
        <v>7.11</v>
      </c>
      <c r="M94" s="26">
        <f t="shared" si="21"/>
        <v>3071.52</v>
      </c>
      <c r="N94" s="33">
        <v>400.2</v>
      </c>
      <c r="O94" s="26">
        <v>8.8699999999999992</v>
      </c>
      <c r="P94" s="26">
        <f t="shared" si="22"/>
        <v>3549.7739999999994</v>
      </c>
      <c r="Q94" s="34"/>
      <c r="R94" s="26">
        <v>13.78</v>
      </c>
      <c r="S94" s="26">
        <f t="shared" si="23"/>
        <v>0</v>
      </c>
      <c r="T94" s="40">
        <f t="shared" si="24"/>
        <v>12869.687999999998</v>
      </c>
      <c r="V94" s="20" t="s">
        <v>129</v>
      </c>
      <c r="W94" s="37">
        <v>10626.25</v>
      </c>
      <c r="X94" s="37">
        <v>-2433</v>
      </c>
      <c r="Y94" s="11">
        <f t="shared" si="25"/>
        <v>13059.25</v>
      </c>
      <c r="Z94" s="11">
        <f t="shared" si="26"/>
        <v>189.56200000000172</v>
      </c>
      <c r="AA94" s="41">
        <f t="shared" si="27"/>
        <v>5.6843418860808015E-14</v>
      </c>
      <c r="AD94" s="25" t="s">
        <v>129</v>
      </c>
      <c r="AE94" s="26">
        <v>432</v>
      </c>
      <c r="AF94" s="26">
        <v>8.17</v>
      </c>
      <c r="AG94" s="26">
        <f t="shared" si="28"/>
        <v>3529.44</v>
      </c>
      <c r="AH94" s="26">
        <v>400.2</v>
      </c>
      <c r="AI94" s="26">
        <v>10.199999999999999</v>
      </c>
      <c r="AJ94" s="26">
        <f t="shared" si="29"/>
        <v>4082.0399999999995</v>
      </c>
      <c r="AK94" s="26"/>
      <c r="AL94" s="26">
        <v>16.07</v>
      </c>
      <c r="AM94" s="26">
        <f t="shared" si="30"/>
        <v>0</v>
      </c>
      <c r="AN94" s="32">
        <v>432</v>
      </c>
      <c r="AO94" s="26">
        <v>8.65</v>
      </c>
      <c r="AP94" s="26">
        <f t="shared" si="31"/>
        <v>3736.8</v>
      </c>
      <c r="AQ94" s="33">
        <v>400.2</v>
      </c>
      <c r="AR94" s="26">
        <v>10.8</v>
      </c>
      <c r="AS94" s="26">
        <f t="shared" si="32"/>
        <v>4322.16</v>
      </c>
      <c r="AT94" s="34"/>
      <c r="AU94" s="26">
        <v>16.78</v>
      </c>
      <c r="AV94" s="26">
        <f t="shared" si="33"/>
        <v>0</v>
      </c>
      <c r="AW94" s="40">
        <f t="shared" si="34"/>
        <v>15670.439999999999</v>
      </c>
      <c r="AY94" s="12">
        <f t="shared" si="35"/>
        <v>2800.7520000000004</v>
      </c>
    </row>
    <row r="95" spans="1:51" x14ac:dyDescent="0.25">
      <c r="A95" s="25" t="s">
        <v>130</v>
      </c>
      <c r="B95" s="26">
        <v>324</v>
      </c>
      <c r="C95" s="26">
        <v>6.71</v>
      </c>
      <c r="D95" s="26">
        <f t="shared" si="18"/>
        <v>2174.04</v>
      </c>
      <c r="E95" s="26">
        <v>535.20000000000005</v>
      </c>
      <c r="F95" s="26">
        <v>8.3699999999999992</v>
      </c>
      <c r="G95" s="26">
        <f t="shared" si="19"/>
        <v>4479.6239999999998</v>
      </c>
      <c r="H95" s="26"/>
      <c r="I95" s="26">
        <v>13.2</v>
      </c>
      <c r="J95" s="26">
        <f t="shared" si="20"/>
        <v>0</v>
      </c>
      <c r="K95" s="32">
        <v>324</v>
      </c>
      <c r="L95" s="26">
        <v>7.11</v>
      </c>
      <c r="M95" s="26">
        <f t="shared" si="21"/>
        <v>2303.6400000000003</v>
      </c>
      <c r="N95" s="33">
        <v>535.20000000000005</v>
      </c>
      <c r="O95" s="26">
        <v>8.8699999999999992</v>
      </c>
      <c r="P95" s="26">
        <f t="shared" si="22"/>
        <v>4747.2240000000002</v>
      </c>
      <c r="Q95" s="34"/>
      <c r="R95" s="26">
        <v>13.78</v>
      </c>
      <c r="S95" s="26">
        <f t="shared" si="23"/>
        <v>0</v>
      </c>
      <c r="T95" s="40">
        <f t="shared" si="24"/>
        <v>13704.528</v>
      </c>
      <c r="V95" s="20" t="s">
        <v>130</v>
      </c>
      <c r="W95" s="37">
        <v>11315.94</v>
      </c>
      <c r="X95" s="37">
        <v>-2590.7800000000002</v>
      </c>
      <c r="Y95" s="11">
        <f t="shared" si="25"/>
        <v>13906.720000000001</v>
      </c>
      <c r="Z95" s="11">
        <f t="shared" si="26"/>
        <v>202.19200000000092</v>
      </c>
      <c r="AA95" s="41">
        <f t="shared" si="27"/>
        <v>0</v>
      </c>
      <c r="AD95" s="25" t="s">
        <v>130</v>
      </c>
      <c r="AE95" s="26">
        <v>324</v>
      </c>
      <c r="AF95" s="26">
        <v>8.17</v>
      </c>
      <c r="AG95" s="26">
        <f t="shared" si="28"/>
        <v>2647.08</v>
      </c>
      <c r="AH95" s="26">
        <v>535.20000000000005</v>
      </c>
      <c r="AI95" s="26">
        <v>10.199999999999999</v>
      </c>
      <c r="AJ95" s="26">
        <f t="shared" si="29"/>
        <v>5459.04</v>
      </c>
      <c r="AK95" s="26"/>
      <c r="AL95" s="26">
        <v>16.07</v>
      </c>
      <c r="AM95" s="26">
        <f t="shared" si="30"/>
        <v>0</v>
      </c>
      <c r="AN95" s="32">
        <v>324</v>
      </c>
      <c r="AO95" s="26">
        <v>8.65</v>
      </c>
      <c r="AP95" s="26">
        <f t="shared" si="31"/>
        <v>2802.6</v>
      </c>
      <c r="AQ95" s="33">
        <v>535.20000000000005</v>
      </c>
      <c r="AR95" s="26">
        <v>10.8</v>
      </c>
      <c r="AS95" s="26">
        <f t="shared" si="32"/>
        <v>5780.1600000000008</v>
      </c>
      <c r="AT95" s="34"/>
      <c r="AU95" s="26">
        <v>16.78</v>
      </c>
      <c r="AV95" s="26">
        <f t="shared" si="33"/>
        <v>0</v>
      </c>
      <c r="AW95" s="40">
        <f t="shared" si="34"/>
        <v>16688.88</v>
      </c>
      <c r="AY95" s="12">
        <f t="shared" si="35"/>
        <v>2984.3520000000008</v>
      </c>
    </row>
    <row r="96" spans="1:51" x14ac:dyDescent="0.25">
      <c r="A96" s="25" t="s">
        <v>131</v>
      </c>
      <c r="B96" s="26">
        <v>198</v>
      </c>
      <c r="C96" s="26">
        <v>6.71</v>
      </c>
      <c r="D96" s="26">
        <f t="shared" si="18"/>
        <v>1328.58</v>
      </c>
      <c r="E96" s="26">
        <v>609</v>
      </c>
      <c r="F96" s="26">
        <v>8.3699999999999992</v>
      </c>
      <c r="G96" s="26">
        <f t="shared" si="19"/>
        <v>5097.33</v>
      </c>
      <c r="H96" s="26"/>
      <c r="I96" s="26">
        <v>13.2</v>
      </c>
      <c r="J96" s="26">
        <f t="shared" si="20"/>
        <v>0</v>
      </c>
      <c r="K96" s="32">
        <v>198</v>
      </c>
      <c r="L96" s="26">
        <v>7.11</v>
      </c>
      <c r="M96" s="26">
        <f t="shared" si="21"/>
        <v>1407.78</v>
      </c>
      <c r="N96" s="35">
        <v>609</v>
      </c>
      <c r="O96" s="26">
        <v>8.8699999999999992</v>
      </c>
      <c r="P96" s="26">
        <f t="shared" si="22"/>
        <v>5401.83</v>
      </c>
      <c r="Q96" s="34"/>
      <c r="R96" s="26">
        <v>13.78</v>
      </c>
      <c r="S96" s="26">
        <f t="shared" si="23"/>
        <v>0</v>
      </c>
      <c r="T96" s="40">
        <f t="shared" si="24"/>
        <v>13235.52</v>
      </c>
      <c r="V96" s="20" t="s">
        <v>131</v>
      </c>
      <c r="W96" s="37">
        <v>10955.63</v>
      </c>
      <c r="X96" s="37">
        <v>-2475.4699999999998</v>
      </c>
      <c r="Y96" s="11">
        <f t="shared" si="25"/>
        <v>13431.099999999999</v>
      </c>
      <c r="Z96" s="11">
        <f t="shared" si="26"/>
        <v>195.57999999999811</v>
      </c>
      <c r="AA96" s="41">
        <f t="shared" si="27"/>
        <v>0</v>
      </c>
      <c r="AD96" s="25" t="s">
        <v>131</v>
      </c>
      <c r="AE96" s="26">
        <v>198</v>
      </c>
      <c r="AF96" s="26">
        <v>8.17</v>
      </c>
      <c r="AG96" s="26">
        <f t="shared" si="28"/>
        <v>1617.66</v>
      </c>
      <c r="AH96" s="26">
        <v>609</v>
      </c>
      <c r="AI96" s="26">
        <v>10.199999999999999</v>
      </c>
      <c r="AJ96" s="26">
        <f t="shared" si="29"/>
        <v>6211.7999999999993</v>
      </c>
      <c r="AK96" s="26"/>
      <c r="AL96" s="26">
        <v>16.07</v>
      </c>
      <c r="AM96" s="26">
        <f t="shared" si="30"/>
        <v>0</v>
      </c>
      <c r="AN96" s="32">
        <v>198</v>
      </c>
      <c r="AO96" s="26">
        <v>8.65</v>
      </c>
      <c r="AP96" s="26">
        <f t="shared" si="31"/>
        <v>1712.7</v>
      </c>
      <c r="AQ96" s="35">
        <v>609</v>
      </c>
      <c r="AR96" s="26">
        <v>10.8</v>
      </c>
      <c r="AS96" s="26">
        <f t="shared" si="32"/>
        <v>6577.2000000000007</v>
      </c>
      <c r="AT96" s="34"/>
      <c r="AU96" s="26">
        <v>16.78</v>
      </c>
      <c r="AV96" s="26">
        <f t="shared" si="33"/>
        <v>0</v>
      </c>
      <c r="AW96" s="40">
        <f t="shared" si="34"/>
        <v>16119.36</v>
      </c>
      <c r="AY96" s="12">
        <f t="shared" si="35"/>
        <v>2883.84</v>
      </c>
    </row>
    <row r="97" spans="1:51" x14ac:dyDescent="0.25">
      <c r="A97" s="25" t="s">
        <v>132</v>
      </c>
      <c r="B97" s="26">
        <v>432</v>
      </c>
      <c r="C97" s="26">
        <v>6.71</v>
      </c>
      <c r="D97" s="26">
        <f t="shared" si="18"/>
        <v>2898.72</v>
      </c>
      <c r="E97" s="26">
        <v>400.8</v>
      </c>
      <c r="F97" s="26">
        <v>8.3699999999999992</v>
      </c>
      <c r="G97" s="26">
        <f t="shared" si="19"/>
        <v>3354.6959999999999</v>
      </c>
      <c r="H97" s="26"/>
      <c r="I97" s="26">
        <v>13.2</v>
      </c>
      <c r="J97" s="26">
        <f t="shared" si="20"/>
        <v>0</v>
      </c>
      <c r="K97" s="32">
        <v>432</v>
      </c>
      <c r="L97" s="26">
        <v>7.11</v>
      </c>
      <c r="M97" s="26">
        <f t="shared" si="21"/>
        <v>3071.52</v>
      </c>
      <c r="N97" s="33">
        <v>400.8</v>
      </c>
      <c r="O97" s="26">
        <v>8.8699999999999992</v>
      </c>
      <c r="P97" s="26">
        <f t="shared" si="22"/>
        <v>3555.096</v>
      </c>
      <c r="Q97" s="34"/>
      <c r="R97" s="26">
        <v>13.78</v>
      </c>
      <c r="S97" s="26">
        <f t="shared" si="23"/>
        <v>0</v>
      </c>
      <c r="T97" s="40">
        <f t="shared" si="24"/>
        <v>12880.031999999999</v>
      </c>
      <c r="V97" s="20" t="s">
        <v>132</v>
      </c>
      <c r="W97" s="37">
        <v>10634.83</v>
      </c>
      <c r="X97" s="37">
        <v>-2434.9499999999998</v>
      </c>
      <c r="Y97" s="11">
        <f t="shared" si="25"/>
        <v>13069.779999999999</v>
      </c>
      <c r="Z97" s="11">
        <f t="shared" si="26"/>
        <v>189.74799999999959</v>
      </c>
      <c r="AA97" s="41">
        <f t="shared" si="27"/>
        <v>-5.6843418860808015E-14</v>
      </c>
      <c r="AD97" s="25" t="s">
        <v>132</v>
      </c>
      <c r="AE97" s="26">
        <v>432</v>
      </c>
      <c r="AF97" s="26">
        <v>8.17</v>
      </c>
      <c r="AG97" s="26">
        <f t="shared" si="28"/>
        <v>3529.44</v>
      </c>
      <c r="AH97" s="26">
        <v>400.8</v>
      </c>
      <c r="AI97" s="26">
        <v>10.199999999999999</v>
      </c>
      <c r="AJ97" s="26">
        <f t="shared" si="29"/>
        <v>4088.16</v>
      </c>
      <c r="AK97" s="26"/>
      <c r="AL97" s="26">
        <v>16.07</v>
      </c>
      <c r="AM97" s="26">
        <f t="shared" si="30"/>
        <v>0</v>
      </c>
      <c r="AN97" s="32">
        <v>432</v>
      </c>
      <c r="AO97" s="26">
        <v>8.65</v>
      </c>
      <c r="AP97" s="26">
        <f t="shared" si="31"/>
        <v>3736.8</v>
      </c>
      <c r="AQ97" s="33">
        <v>400.8</v>
      </c>
      <c r="AR97" s="26">
        <v>10.8</v>
      </c>
      <c r="AS97" s="26">
        <f t="shared" si="32"/>
        <v>4328.6400000000003</v>
      </c>
      <c r="AT97" s="34"/>
      <c r="AU97" s="26">
        <v>16.78</v>
      </c>
      <c r="AV97" s="26">
        <f t="shared" si="33"/>
        <v>0</v>
      </c>
      <c r="AW97" s="40">
        <f t="shared" si="34"/>
        <v>15683.04</v>
      </c>
      <c r="AY97" s="12">
        <f t="shared" si="35"/>
        <v>2803.0080000000016</v>
      </c>
    </row>
    <row r="98" spans="1:51" x14ac:dyDescent="0.25">
      <c r="A98" s="25" t="s">
        <v>133</v>
      </c>
      <c r="B98" s="26">
        <v>198</v>
      </c>
      <c r="C98" s="26">
        <v>6.71</v>
      </c>
      <c r="D98" s="26">
        <f t="shared" si="18"/>
        <v>1328.58</v>
      </c>
      <c r="E98" s="26">
        <v>588</v>
      </c>
      <c r="F98" s="26">
        <v>8.3699999999999992</v>
      </c>
      <c r="G98" s="26">
        <f t="shared" si="19"/>
        <v>4921.5599999999995</v>
      </c>
      <c r="H98" s="26"/>
      <c r="I98" s="26">
        <v>13.2</v>
      </c>
      <c r="J98" s="26">
        <f t="shared" si="20"/>
        <v>0</v>
      </c>
      <c r="K98" s="32">
        <v>198</v>
      </c>
      <c r="L98" s="26">
        <v>7.11</v>
      </c>
      <c r="M98" s="26">
        <f t="shared" si="21"/>
        <v>1407.78</v>
      </c>
      <c r="N98" s="35">
        <v>588</v>
      </c>
      <c r="O98" s="26">
        <v>8.8699999999999992</v>
      </c>
      <c r="P98" s="26">
        <f t="shared" si="22"/>
        <v>5215.5599999999995</v>
      </c>
      <c r="Q98" s="34"/>
      <c r="R98" s="26">
        <v>13.78</v>
      </c>
      <c r="S98" s="26">
        <f t="shared" si="23"/>
        <v>0</v>
      </c>
      <c r="T98" s="40">
        <f t="shared" si="24"/>
        <v>12873.48</v>
      </c>
      <c r="V98" s="20" t="s">
        <v>133</v>
      </c>
      <c r="W98" s="37">
        <v>10630.03</v>
      </c>
      <c r="X98" s="37">
        <v>-2433.69</v>
      </c>
      <c r="Y98" s="11">
        <f t="shared" si="25"/>
        <v>13063.720000000001</v>
      </c>
      <c r="Z98" s="11">
        <f t="shared" si="26"/>
        <v>190.2400000000016</v>
      </c>
      <c r="AA98" s="41">
        <f t="shared" si="27"/>
        <v>0</v>
      </c>
      <c r="AD98" s="25" t="s">
        <v>133</v>
      </c>
      <c r="AE98" s="26">
        <v>198</v>
      </c>
      <c r="AF98" s="26">
        <v>8.17</v>
      </c>
      <c r="AG98" s="26">
        <f t="shared" si="28"/>
        <v>1617.66</v>
      </c>
      <c r="AH98" s="26">
        <v>588</v>
      </c>
      <c r="AI98" s="26">
        <v>10.199999999999999</v>
      </c>
      <c r="AJ98" s="26">
        <f t="shared" si="29"/>
        <v>5997.5999999999995</v>
      </c>
      <c r="AK98" s="26"/>
      <c r="AL98" s="26">
        <v>16.07</v>
      </c>
      <c r="AM98" s="26">
        <f t="shared" si="30"/>
        <v>0</v>
      </c>
      <c r="AN98" s="32">
        <v>198</v>
      </c>
      <c r="AO98" s="26">
        <v>8.65</v>
      </c>
      <c r="AP98" s="26">
        <f t="shared" si="31"/>
        <v>1712.7</v>
      </c>
      <c r="AQ98" s="35">
        <v>588</v>
      </c>
      <c r="AR98" s="26">
        <v>10.8</v>
      </c>
      <c r="AS98" s="26">
        <f t="shared" si="32"/>
        <v>6350.4000000000005</v>
      </c>
      <c r="AT98" s="34"/>
      <c r="AU98" s="26">
        <v>16.78</v>
      </c>
      <c r="AV98" s="26">
        <f t="shared" si="33"/>
        <v>0</v>
      </c>
      <c r="AW98" s="40">
        <f t="shared" si="34"/>
        <v>15678.36</v>
      </c>
      <c r="AY98" s="12">
        <f t="shared" si="35"/>
        <v>2804.880000000001</v>
      </c>
    </row>
    <row r="99" spans="1:51" x14ac:dyDescent="0.25">
      <c r="A99" s="25" t="s">
        <v>134</v>
      </c>
      <c r="B99" s="26"/>
      <c r="C99" s="26">
        <v>6.71</v>
      </c>
      <c r="D99" s="26">
        <f t="shared" si="18"/>
        <v>0</v>
      </c>
      <c r="E99" s="26"/>
      <c r="F99" s="26">
        <v>8.3699999999999992</v>
      </c>
      <c r="G99" s="26">
        <f t="shared" si="19"/>
        <v>0</v>
      </c>
      <c r="H99" s="26">
        <v>813</v>
      </c>
      <c r="I99" s="26">
        <v>13.2</v>
      </c>
      <c r="J99" s="26">
        <f t="shared" si="20"/>
        <v>10731.599999999999</v>
      </c>
      <c r="K99" s="34"/>
      <c r="L99" s="26">
        <v>7.11</v>
      </c>
      <c r="M99" s="26">
        <f t="shared" si="21"/>
        <v>0</v>
      </c>
      <c r="N99" s="34"/>
      <c r="O99" s="26">
        <v>8.8699999999999992</v>
      </c>
      <c r="P99" s="26">
        <f t="shared" si="22"/>
        <v>0</v>
      </c>
      <c r="Q99" s="35">
        <v>813</v>
      </c>
      <c r="R99" s="26">
        <v>13.78</v>
      </c>
      <c r="S99" s="26">
        <f t="shared" si="23"/>
        <v>11203.14</v>
      </c>
      <c r="T99" s="40">
        <f t="shared" si="24"/>
        <v>21934.739999999998</v>
      </c>
      <c r="V99" s="20" t="s">
        <v>134</v>
      </c>
      <c r="W99" s="37">
        <v>18051</v>
      </c>
      <c r="X99" s="37">
        <v>-4211.22</v>
      </c>
      <c r="Y99" s="11">
        <f t="shared" si="25"/>
        <v>22262.22</v>
      </c>
      <c r="Z99" s="11">
        <f t="shared" si="26"/>
        <v>327.4800000000032</v>
      </c>
      <c r="AA99" s="41">
        <f t="shared" si="27"/>
        <v>0</v>
      </c>
      <c r="AD99" s="25" t="s">
        <v>134</v>
      </c>
      <c r="AE99" s="26"/>
      <c r="AF99" s="26">
        <v>8.17</v>
      </c>
      <c r="AG99" s="26">
        <f t="shared" si="28"/>
        <v>0</v>
      </c>
      <c r="AH99" s="26"/>
      <c r="AI99" s="26">
        <v>10.199999999999999</v>
      </c>
      <c r="AJ99" s="26">
        <f t="shared" si="29"/>
        <v>0</v>
      </c>
      <c r="AK99" s="26">
        <v>813</v>
      </c>
      <c r="AL99" s="26">
        <v>16.07</v>
      </c>
      <c r="AM99" s="26">
        <f t="shared" si="30"/>
        <v>13064.91</v>
      </c>
      <c r="AN99" s="34"/>
      <c r="AO99" s="26">
        <v>8.65</v>
      </c>
      <c r="AP99" s="26">
        <f t="shared" si="31"/>
        <v>0</v>
      </c>
      <c r="AQ99" s="34"/>
      <c r="AR99" s="26">
        <v>10.8</v>
      </c>
      <c r="AS99" s="26">
        <f t="shared" si="32"/>
        <v>0</v>
      </c>
      <c r="AT99" s="35">
        <v>813</v>
      </c>
      <c r="AU99" s="26">
        <v>16.78</v>
      </c>
      <c r="AV99" s="26">
        <f t="shared" si="33"/>
        <v>13642.140000000001</v>
      </c>
      <c r="AW99" s="40">
        <f t="shared" si="34"/>
        <v>26707.050000000003</v>
      </c>
      <c r="AY99" s="12">
        <f t="shared" si="35"/>
        <v>4772.3100000000049</v>
      </c>
    </row>
    <row r="100" spans="1:51" x14ac:dyDescent="0.25">
      <c r="A100" s="25" t="s">
        <v>135</v>
      </c>
      <c r="B100" s="26">
        <v>312</v>
      </c>
      <c r="C100" s="26">
        <v>6.71</v>
      </c>
      <c r="D100" s="26">
        <f t="shared" si="18"/>
        <v>2093.52</v>
      </c>
      <c r="E100" s="26">
        <v>480</v>
      </c>
      <c r="F100" s="26">
        <v>8.3699999999999992</v>
      </c>
      <c r="G100" s="26">
        <f t="shared" si="19"/>
        <v>4017.5999999999995</v>
      </c>
      <c r="H100" s="26"/>
      <c r="I100" s="26">
        <v>13.2</v>
      </c>
      <c r="J100" s="26">
        <f t="shared" si="20"/>
        <v>0</v>
      </c>
      <c r="K100" s="32">
        <v>324</v>
      </c>
      <c r="L100" s="26">
        <v>7.11</v>
      </c>
      <c r="M100" s="26">
        <f t="shared" si="21"/>
        <v>2303.6400000000003</v>
      </c>
      <c r="N100" s="35">
        <v>468</v>
      </c>
      <c r="O100" s="26">
        <v>8.8699999999999992</v>
      </c>
      <c r="P100" s="26">
        <f t="shared" si="22"/>
        <v>4151.16</v>
      </c>
      <c r="Q100" s="34"/>
      <c r="R100" s="26">
        <v>13.78</v>
      </c>
      <c r="S100" s="26">
        <f t="shared" si="23"/>
        <v>0</v>
      </c>
      <c r="T100" s="40">
        <f t="shared" si="24"/>
        <v>12565.919999999998</v>
      </c>
      <c r="V100" s="20" t="s">
        <v>135</v>
      </c>
      <c r="W100" s="37">
        <v>10336.290000000001</v>
      </c>
      <c r="X100" s="37">
        <v>-2418.39</v>
      </c>
      <c r="Y100" s="11">
        <f t="shared" si="25"/>
        <v>12754.68</v>
      </c>
      <c r="Z100" s="11">
        <f t="shared" si="26"/>
        <v>188.76000000000204</v>
      </c>
      <c r="AA100" s="41">
        <f t="shared" si="27"/>
        <v>0</v>
      </c>
      <c r="AD100" s="25" t="s">
        <v>135</v>
      </c>
      <c r="AE100" s="26">
        <v>312</v>
      </c>
      <c r="AF100" s="26">
        <v>8.17</v>
      </c>
      <c r="AG100" s="26">
        <f t="shared" si="28"/>
        <v>2549.04</v>
      </c>
      <c r="AH100" s="26">
        <v>480</v>
      </c>
      <c r="AI100" s="26">
        <v>10.199999999999999</v>
      </c>
      <c r="AJ100" s="26">
        <f t="shared" si="29"/>
        <v>4896</v>
      </c>
      <c r="AK100" s="26"/>
      <c r="AL100" s="26">
        <v>16.07</v>
      </c>
      <c r="AM100" s="26">
        <f t="shared" si="30"/>
        <v>0</v>
      </c>
      <c r="AN100" s="32">
        <v>324</v>
      </c>
      <c r="AO100" s="26">
        <v>8.65</v>
      </c>
      <c r="AP100" s="26">
        <f t="shared" si="31"/>
        <v>2802.6</v>
      </c>
      <c r="AQ100" s="35">
        <v>468</v>
      </c>
      <c r="AR100" s="26">
        <v>10.8</v>
      </c>
      <c r="AS100" s="26">
        <f t="shared" si="32"/>
        <v>5054.4000000000005</v>
      </c>
      <c r="AT100" s="34"/>
      <c r="AU100" s="26">
        <v>16.78</v>
      </c>
      <c r="AV100" s="26">
        <f t="shared" si="33"/>
        <v>0</v>
      </c>
      <c r="AW100" s="40">
        <f t="shared" si="34"/>
        <v>15302.04</v>
      </c>
      <c r="AY100" s="12">
        <f t="shared" si="35"/>
        <v>2736.1200000000026</v>
      </c>
    </row>
    <row r="101" spans="1:51" x14ac:dyDescent="0.25">
      <c r="A101" s="25" t="s">
        <v>136</v>
      </c>
      <c r="B101" s="26">
        <v>198</v>
      </c>
      <c r="C101" s="26">
        <v>6.71</v>
      </c>
      <c r="D101" s="26">
        <f t="shared" si="18"/>
        <v>1328.58</v>
      </c>
      <c r="E101" s="26">
        <v>613.79999999999995</v>
      </c>
      <c r="F101" s="26">
        <v>8.3699999999999992</v>
      </c>
      <c r="G101" s="26">
        <f t="shared" si="19"/>
        <v>5137.5059999999994</v>
      </c>
      <c r="H101" s="26"/>
      <c r="I101" s="26">
        <v>13.2</v>
      </c>
      <c r="J101" s="26">
        <f t="shared" si="20"/>
        <v>0</v>
      </c>
      <c r="K101" s="32">
        <v>198</v>
      </c>
      <c r="L101" s="26">
        <v>7.11</v>
      </c>
      <c r="M101" s="26">
        <f t="shared" si="21"/>
        <v>1407.78</v>
      </c>
      <c r="N101" s="33">
        <v>613.79999999999995</v>
      </c>
      <c r="O101" s="26">
        <v>8.8699999999999992</v>
      </c>
      <c r="P101" s="26">
        <f t="shared" si="22"/>
        <v>5444.405999999999</v>
      </c>
      <c r="Q101" s="34"/>
      <c r="R101" s="26">
        <v>13.78</v>
      </c>
      <c r="S101" s="26">
        <f t="shared" si="23"/>
        <v>0</v>
      </c>
      <c r="T101" s="40">
        <f t="shared" si="24"/>
        <v>13318.271999999997</v>
      </c>
      <c r="V101" s="20" t="s">
        <v>136</v>
      </c>
      <c r="W101" s="37">
        <v>11006.13</v>
      </c>
      <c r="X101" s="37">
        <v>-2508.9499999999998</v>
      </c>
      <c r="Y101" s="11">
        <f t="shared" si="25"/>
        <v>13515.079999999998</v>
      </c>
      <c r="Z101" s="11">
        <f t="shared" si="26"/>
        <v>196.8080000000009</v>
      </c>
      <c r="AA101" s="41">
        <f t="shared" si="27"/>
        <v>0</v>
      </c>
      <c r="AD101" s="25" t="s">
        <v>136</v>
      </c>
      <c r="AE101" s="26">
        <v>198</v>
      </c>
      <c r="AF101" s="26">
        <v>8.17</v>
      </c>
      <c r="AG101" s="26">
        <f t="shared" si="28"/>
        <v>1617.66</v>
      </c>
      <c r="AH101" s="26">
        <v>613.79999999999995</v>
      </c>
      <c r="AI101" s="26">
        <v>10.199999999999999</v>
      </c>
      <c r="AJ101" s="26">
        <f t="shared" si="29"/>
        <v>6260.7599999999993</v>
      </c>
      <c r="AK101" s="26"/>
      <c r="AL101" s="26">
        <v>16.07</v>
      </c>
      <c r="AM101" s="26">
        <f t="shared" si="30"/>
        <v>0</v>
      </c>
      <c r="AN101" s="32">
        <v>198</v>
      </c>
      <c r="AO101" s="26">
        <v>8.65</v>
      </c>
      <c r="AP101" s="26">
        <f t="shared" si="31"/>
        <v>1712.7</v>
      </c>
      <c r="AQ101" s="33">
        <v>613.79999999999995</v>
      </c>
      <c r="AR101" s="26">
        <v>10.8</v>
      </c>
      <c r="AS101" s="26">
        <f t="shared" si="32"/>
        <v>6629.04</v>
      </c>
      <c r="AT101" s="34"/>
      <c r="AU101" s="26">
        <v>16.78</v>
      </c>
      <c r="AV101" s="26">
        <f t="shared" si="33"/>
        <v>0</v>
      </c>
      <c r="AW101" s="40">
        <f t="shared" si="34"/>
        <v>16220.16</v>
      </c>
      <c r="AY101" s="12">
        <f t="shared" si="35"/>
        <v>2901.8880000000026</v>
      </c>
    </row>
    <row r="102" spans="1:51" x14ac:dyDescent="0.25">
      <c r="A102" s="25" t="s">
        <v>137</v>
      </c>
      <c r="B102" s="26">
        <v>198</v>
      </c>
      <c r="C102" s="26">
        <v>6.71</v>
      </c>
      <c r="D102" s="26">
        <f t="shared" si="18"/>
        <v>1328.58</v>
      </c>
      <c r="E102" s="26">
        <v>606</v>
      </c>
      <c r="F102" s="26">
        <v>8.3699999999999992</v>
      </c>
      <c r="G102" s="26">
        <f t="shared" si="19"/>
        <v>5072.2199999999993</v>
      </c>
      <c r="H102" s="26"/>
      <c r="I102" s="26">
        <v>13.2</v>
      </c>
      <c r="J102" s="26">
        <f t="shared" si="20"/>
        <v>0</v>
      </c>
      <c r="K102" s="32">
        <v>198</v>
      </c>
      <c r="L102" s="26">
        <v>7.11</v>
      </c>
      <c r="M102" s="26">
        <f t="shared" si="21"/>
        <v>1407.78</v>
      </c>
      <c r="N102" s="35">
        <v>606</v>
      </c>
      <c r="O102" s="26">
        <v>8.8699999999999992</v>
      </c>
      <c r="P102" s="26">
        <f t="shared" si="22"/>
        <v>5375.2199999999993</v>
      </c>
      <c r="Q102" s="34"/>
      <c r="R102" s="26">
        <v>13.78</v>
      </c>
      <c r="S102" s="26">
        <f t="shared" si="23"/>
        <v>0</v>
      </c>
      <c r="T102" s="40">
        <f t="shared" si="24"/>
        <v>13183.8</v>
      </c>
      <c r="V102" s="20" t="s">
        <v>137</v>
      </c>
      <c r="W102" s="37">
        <v>10886.23</v>
      </c>
      <c r="X102" s="37">
        <v>-2492.39</v>
      </c>
      <c r="Y102" s="11">
        <f t="shared" si="25"/>
        <v>13378.619999999999</v>
      </c>
      <c r="Z102" s="11">
        <f t="shared" si="26"/>
        <v>194.81999999999971</v>
      </c>
      <c r="AA102" s="41">
        <f t="shared" si="27"/>
        <v>0</v>
      </c>
      <c r="AD102" s="25" t="s">
        <v>137</v>
      </c>
      <c r="AE102" s="26">
        <v>198</v>
      </c>
      <c r="AF102" s="26">
        <v>8.17</v>
      </c>
      <c r="AG102" s="26">
        <f t="shared" si="28"/>
        <v>1617.66</v>
      </c>
      <c r="AH102" s="26">
        <v>606</v>
      </c>
      <c r="AI102" s="26">
        <v>10.199999999999999</v>
      </c>
      <c r="AJ102" s="26">
        <f t="shared" si="29"/>
        <v>6181.2</v>
      </c>
      <c r="AK102" s="26"/>
      <c r="AL102" s="26">
        <v>16.07</v>
      </c>
      <c r="AM102" s="26">
        <f t="shared" si="30"/>
        <v>0</v>
      </c>
      <c r="AN102" s="32">
        <v>198</v>
      </c>
      <c r="AO102" s="26">
        <v>8.65</v>
      </c>
      <c r="AP102" s="26">
        <f t="shared" si="31"/>
        <v>1712.7</v>
      </c>
      <c r="AQ102" s="35">
        <v>606</v>
      </c>
      <c r="AR102" s="26">
        <v>10.8</v>
      </c>
      <c r="AS102" s="26">
        <f t="shared" si="32"/>
        <v>6544.8</v>
      </c>
      <c r="AT102" s="34"/>
      <c r="AU102" s="26">
        <v>16.78</v>
      </c>
      <c r="AV102" s="26">
        <f t="shared" si="33"/>
        <v>0</v>
      </c>
      <c r="AW102" s="40">
        <f t="shared" si="34"/>
        <v>16056.36</v>
      </c>
      <c r="AY102" s="12">
        <f t="shared" si="35"/>
        <v>2872.5600000000013</v>
      </c>
    </row>
    <row r="103" spans="1:51" x14ac:dyDescent="0.25">
      <c r="A103" s="25" t="s">
        <v>138</v>
      </c>
      <c r="B103" s="26">
        <v>432</v>
      </c>
      <c r="C103" s="26">
        <v>6.71</v>
      </c>
      <c r="D103" s="26">
        <f t="shared" si="18"/>
        <v>2898.72</v>
      </c>
      <c r="E103" s="26">
        <v>383.4</v>
      </c>
      <c r="F103" s="26">
        <v>8.3699999999999992</v>
      </c>
      <c r="G103" s="26">
        <f t="shared" si="19"/>
        <v>3209.0579999999995</v>
      </c>
      <c r="H103" s="26"/>
      <c r="I103" s="26">
        <v>13.2</v>
      </c>
      <c r="J103" s="26">
        <f t="shared" si="20"/>
        <v>0</v>
      </c>
      <c r="K103" s="32">
        <v>432</v>
      </c>
      <c r="L103" s="26">
        <v>7.11</v>
      </c>
      <c r="M103" s="26">
        <f t="shared" si="21"/>
        <v>3071.52</v>
      </c>
      <c r="N103" s="33">
        <v>383.4</v>
      </c>
      <c r="O103" s="26">
        <v>8.8699999999999992</v>
      </c>
      <c r="P103" s="26">
        <f t="shared" si="22"/>
        <v>3400.7579999999994</v>
      </c>
      <c r="Q103" s="34"/>
      <c r="R103" s="26">
        <v>13.78</v>
      </c>
      <c r="S103" s="26">
        <f t="shared" si="23"/>
        <v>0</v>
      </c>
      <c r="T103" s="40">
        <f t="shared" si="24"/>
        <v>12580.055999999999</v>
      </c>
      <c r="V103" s="20" t="s">
        <v>138</v>
      </c>
      <c r="W103" s="37">
        <v>10387.15</v>
      </c>
      <c r="X103" s="37">
        <v>-2378.21</v>
      </c>
      <c r="Y103" s="11">
        <f t="shared" si="25"/>
        <v>12765.36</v>
      </c>
      <c r="Z103" s="11">
        <f t="shared" si="26"/>
        <v>185.30400000000191</v>
      </c>
      <c r="AA103" s="41">
        <f t="shared" si="27"/>
        <v>0</v>
      </c>
      <c r="AD103" s="25" t="s">
        <v>138</v>
      </c>
      <c r="AE103" s="26">
        <v>432</v>
      </c>
      <c r="AF103" s="26">
        <v>8.17</v>
      </c>
      <c r="AG103" s="26">
        <f t="shared" si="28"/>
        <v>3529.44</v>
      </c>
      <c r="AH103" s="26">
        <v>383.4</v>
      </c>
      <c r="AI103" s="26">
        <v>10.199999999999999</v>
      </c>
      <c r="AJ103" s="26">
        <f t="shared" si="29"/>
        <v>3910.6799999999994</v>
      </c>
      <c r="AK103" s="26"/>
      <c r="AL103" s="26">
        <v>16.07</v>
      </c>
      <c r="AM103" s="26">
        <f t="shared" si="30"/>
        <v>0</v>
      </c>
      <c r="AN103" s="32">
        <v>432</v>
      </c>
      <c r="AO103" s="26">
        <v>8.65</v>
      </c>
      <c r="AP103" s="26">
        <f t="shared" si="31"/>
        <v>3736.8</v>
      </c>
      <c r="AQ103" s="33">
        <v>383.4</v>
      </c>
      <c r="AR103" s="26">
        <v>10.8</v>
      </c>
      <c r="AS103" s="26">
        <f t="shared" si="32"/>
        <v>4140.72</v>
      </c>
      <c r="AT103" s="34"/>
      <c r="AU103" s="26">
        <v>16.78</v>
      </c>
      <c r="AV103" s="26">
        <f t="shared" si="33"/>
        <v>0</v>
      </c>
      <c r="AW103" s="40">
        <f t="shared" si="34"/>
        <v>15317.64</v>
      </c>
      <c r="AY103" s="12">
        <f t="shared" si="35"/>
        <v>2737.5840000000007</v>
      </c>
    </row>
    <row r="104" spans="1:51" x14ac:dyDescent="0.25">
      <c r="A104" s="25" t="s">
        <v>139</v>
      </c>
      <c r="B104" s="26">
        <v>198</v>
      </c>
      <c r="C104" s="26">
        <v>6.71</v>
      </c>
      <c r="D104" s="26">
        <f t="shared" si="18"/>
        <v>1328.58</v>
      </c>
      <c r="E104" s="26">
        <v>631.20000000000005</v>
      </c>
      <c r="F104" s="26">
        <v>8.3699999999999992</v>
      </c>
      <c r="G104" s="26">
        <f t="shared" si="19"/>
        <v>5283.1440000000002</v>
      </c>
      <c r="H104" s="26"/>
      <c r="I104" s="26">
        <v>13.2</v>
      </c>
      <c r="J104" s="26">
        <f t="shared" si="20"/>
        <v>0</v>
      </c>
      <c r="K104" s="32">
        <v>198</v>
      </c>
      <c r="L104" s="26">
        <v>7.11</v>
      </c>
      <c r="M104" s="26">
        <f t="shared" si="21"/>
        <v>1407.78</v>
      </c>
      <c r="N104" s="33">
        <v>631.20000000000005</v>
      </c>
      <c r="O104" s="26">
        <v>8.8699999999999992</v>
      </c>
      <c r="P104" s="26">
        <f t="shared" si="22"/>
        <v>5598.7439999999997</v>
      </c>
      <c r="Q104" s="34"/>
      <c r="R104" s="26">
        <v>13.78</v>
      </c>
      <c r="S104" s="26">
        <f t="shared" si="23"/>
        <v>0</v>
      </c>
      <c r="T104" s="40">
        <f t="shared" si="24"/>
        <v>13618.248</v>
      </c>
      <c r="V104" s="20" t="s">
        <v>139</v>
      </c>
      <c r="W104" s="37">
        <v>11244.91</v>
      </c>
      <c r="X104" s="37">
        <v>-2574.5300000000002</v>
      </c>
      <c r="Y104" s="11">
        <f t="shared" si="25"/>
        <v>13819.44</v>
      </c>
      <c r="Z104" s="11">
        <f t="shared" si="26"/>
        <v>201.19200000000092</v>
      </c>
      <c r="AA104" s="41">
        <f t="shared" si="27"/>
        <v>0</v>
      </c>
      <c r="AD104" s="25" t="s">
        <v>139</v>
      </c>
      <c r="AE104" s="26">
        <v>198</v>
      </c>
      <c r="AF104" s="26">
        <v>8.17</v>
      </c>
      <c r="AG104" s="26">
        <f t="shared" si="28"/>
        <v>1617.66</v>
      </c>
      <c r="AH104" s="26">
        <v>631.20000000000005</v>
      </c>
      <c r="AI104" s="26">
        <v>10.199999999999999</v>
      </c>
      <c r="AJ104" s="26">
        <f t="shared" si="29"/>
        <v>6438.24</v>
      </c>
      <c r="AK104" s="26"/>
      <c r="AL104" s="26">
        <v>16.07</v>
      </c>
      <c r="AM104" s="26">
        <f t="shared" si="30"/>
        <v>0</v>
      </c>
      <c r="AN104" s="32">
        <v>198</v>
      </c>
      <c r="AO104" s="26">
        <v>8.65</v>
      </c>
      <c r="AP104" s="26">
        <f t="shared" si="31"/>
        <v>1712.7</v>
      </c>
      <c r="AQ104" s="33">
        <v>631.20000000000005</v>
      </c>
      <c r="AR104" s="26">
        <v>10.8</v>
      </c>
      <c r="AS104" s="26">
        <f t="shared" si="32"/>
        <v>6816.9600000000009</v>
      </c>
      <c r="AT104" s="34"/>
      <c r="AU104" s="26">
        <v>16.78</v>
      </c>
      <c r="AV104" s="26">
        <f t="shared" si="33"/>
        <v>0</v>
      </c>
      <c r="AW104" s="40">
        <f t="shared" si="34"/>
        <v>16585.560000000001</v>
      </c>
      <c r="AY104" s="12">
        <f t="shared" si="35"/>
        <v>2967.3120000000017</v>
      </c>
    </row>
    <row r="105" spans="1:51" x14ac:dyDescent="0.25">
      <c r="A105" s="25" t="s">
        <v>140</v>
      </c>
      <c r="B105" s="26">
        <v>252</v>
      </c>
      <c r="C105" s="26">
        <v>6.71</v>
      </c>
      <c r="D105" s="26">
        <f t="shared" si="18"/>
        <v>1690.92</v>
      </c>
      <c r="E105" s="26">
        <v>560.4</v>
      </c>
      <c r="F105" s="26">
        <v>8.3699999999999992</v>
      </c>
      <c r="G105" s="26">
        <f t="shared" si="19"/>
        <v>4690.5479999999998</v>
      </c>
      <c r="H105" s="26"/>
      <c r="I105" s="26">
        <v>13.2</v>
      </c>
      <c r="J105" s="26">
        <f t="shared" si="20"/>
        <v>0</v>
      </c>
      <c r="K105" s="32">
        <v>252</v>
      </c>
      <c r="L105" s="26">
        <v>7.11</v>
      </c>
      <c r="M105" s="26">
        <f t="shared" si="21"/>
        <v>1791.72</v>
      </c>
      <c r="N105" s="33">
        <v>560.4</v>
      </c>
      <c r="O105" s="26">
        <v>8.8699999999999992</v>
      </c>
      <c r="P105" s="26">
        <f t="shared" si="22"/>
        <v>4970.7479999999996</v>
      </c>
      <c r="Q105" s="34"/>
      <c r="R105" s="26">
        <v>13.78</v>
      </c>
      <c r="S105" s="26">
        <f t="shared" si="23"/>
        <v>0</v>
      </c>
      <c r="T105" s="40">
        <f t="shared" si="24"/>
        <v>13143.936</v>
      </c>
      <c r="V105" s="20" t="s">
        <v>140</v>
      </c>
      <c r="W105" s="37">
        <v>10853.05</v>
      </c>
      <c r="X105" s="37">
        <v>-2484.9</v>
      </c>
      <c r="Y105" s="11">
        <f t="shared" si="25"/>
        <v>13337.949999999999</v>
      </c>
      <c r="Z105" s="11">
        <f t="shared" si="26"/>
        <v>194.01399999999921</v>
      </c>
      <c r="AA105" s="41">
        <f t="shared" si="27"/>
        <v>0</v>
      </c>
      <c r="AD105" s="25" t="s">
        <v>140</v>
      </c>
      <c r="AE105" s="26">
        <v>252</v>
      </c>
      <c r="AF105" s="26">
        <v>8.17</v>
      </c>
      <c r="AG105" s="26">
        <f t="shared" si="28"/>
        <v>2058.84</v>
      </c>
      <c r="AH105" s="26">
        <v>560.4</v>
      </c>
      <c r="AI105" s="26">
        <v>10.199999999999999</v>
      </c>
      <c r="AJ105" s="26">
        <f t="shared" si="29"/>
        <v>5716.079999999999</v>
      </c>
      <c r="AK105" s="26"/>
      <c r="AL105" s="26">
        <v>16.07</v>
      </c>
      <c r="AM105" s="26">
        <f t="shared" si="30"/>
        <v>0</v>
      </c>
      <c r="AN105" s="32">
        <v>252</v>
      </c>
      <c r="AO105" s="26">
        <v>8.65</v>
      </c>
      <c r="AP105" s="26">
        <f t="shared" si="31"/>
        <v>2179.8000000000002</v>
      </c>
      <c r="AQ105" s="33">
        <v>560.4</v>
      </c>
      <c r="AR105" s="26">
        <v>10.8</v>
      </c>
      <c r="AS105" s="26">
        <f t="shared" si="32"/>
        <v>6052.32</v>
      </c>
      <c r="AT105" s="34"/>
      <c r="AU105" s="26">
        <v>16.78</v>
      </c>
      <c r="AV105" s="26">
        <f t="shared" si="33"/>
        <v>0</v>
      </c>
      <c r="AW105" s="40">
        <f t="shared" si="34"/>
        <v>16007.039999999999</v>
      </c>
      <c r="AY105" s="12">
        <f t="shared" si="35"/>
        <v>2863.1039999999994</v>
      </c>
    </row>
    <row r="106" spans="1:51" x14ac:dyDescent="0.25">
      <c r="A106" s="25" t="s">
        <v>141</v>
      </c>
      <c r="B106" s="26">
        <v>432</v>
      </c>
      <c r="C106" s="26">
        <v>6.71</v>
      </c>
      <c r="D106" s="26">
        <f t="shared" si="18"/>
        <v>2898.72</v>
      </c>
      <c r="E106" s="26">
        <v>367.8</v>
      </c>
      <c r="F106" s="26">
        <v>8.3699999999999992</v>
      </c>
      <c r="G106" s="26">
        <f t="shared" si="19"/>
        <v>3078.4859999999999</v>
      </c>
      <c r="H106" s="26"/>
      <c r="I106" s="26">
        <v>13.2</v>
      </c>
      <c r="J106" s="26">
        <f t="shared" si="20"/>
        <v>0</v>
      </c>
      <c r="K106" s="32">
        <v>432</v>
      </c>
      <c r="L106" s="26">
        <v>7.11</v>
      </c>
      <c r="M106" s="26">
        <f t="shared" si="21"/>
        <v>3071.52</v>
      </c>
      <c r="N106" s="33">
        <v>367.8</v>
      </c>
      <c r="O106" s="26">
        <v>8.8699999999999992</v>
      </c>
      <c r="P106" s="26">
        <f t="shared" si="22"/>
        <v>3262.386</v>
      </c>
      <c r="Q106" s="34"/>
      <c r="R106" s="26">
        <v>13.78</v>
      </c>
      <c r="S106" s="26">
        <f t="shared" si="23"/>
        <v>0</v>
      </c>
      <c r="T106" s="40">
        <f t="shared" si="24"/>
        <v>12311.112000000001</v>
      </c>
      <c r="V106" s="20" t="s">
        <v>141</v>
      </c>
      <c r="W106" s="37">
        <v>10165.09</v>
      </c>
      <c r="X106" s="37">
        <v>-2327.34</v>
      </c>
      <c r="Y106" s="11">
        <f t="shared" si="25"/>
        <v>12492.43</v>
      </c>
      <c r="Z106" s="11">
        <f t="shared" si="26"/>
        <v>181.3179999999993</v>
      </c>
      <c r="AA106" s="41">
        <f t="shared" si="27"/>
        <v>-5.6843418860808015E-14</v>
      </c>
      <c r="AD106" s="25" t="s">
        <v>141</v>
      </c>
      <c r="AE106" s="26">
        <v>432</v>
      </c>
      <c r="AF106" s="26">
        <v>8.17</v>
      </c>
      <c r="AG106" s="26">
        <f t="shared" si="28"/>
        <v>3529.44</v>
      </c>
      <c r="AH106" s="26">
        <v>367.8</v>
      </c>
      <c r="AI106" s="26">
        <v>10.199999999999999</v>
      </c>
      <c r="AJ106" s="26">
        <f t="shared" si="29"/>
        <v>3751.56</v>
      </c>
      <c r="AK106" s="26"/>
      <c r="AL106" s="26">
        <v>16.07</v>
      </c>
      <c r="AM106" s="26">
        <f t="shared" si="30"/>
        <v>0</v>
      </c>
      <c r="AN106" s="32">
        <v>432</v>
      </c>
      <c r="AO106" s="26">
        <v>8.65</v>
      </c>
      <c r="AP106" s="26">
        <f t="shared" si="31"/>
        <v>3736.8</v>
      </c>
      <c r="AQ106" s="33">
        <v>367.8</v>
      </c>
      <c r="AR106" s="26">
        <v>10.8</v>
      </c>
      <c r="AS106" s="26">
        <f t="shared" si="32"/>
        <v>3972.2400000000002</v>
      </c>
      <c r="AT106" s="34"/>
      <c r="AU106" s="26">
        <v>16.78</v>
      </c>
      <c r="AV106" s="26">
        <f t="shared" si="33"/>
        <v>0</v>
      </c>
      <c r="AW106" s="40">
        <f t="shared" si="34"/>
        <v>14990.039999999999</v>
      </c>
      <c r="AY106" s="12">
        <f t="shared" si="35"/>
        <v>2678.9279999999981</v>
      </c>
    </row>
    <row r="107" spans="1:51" x14ac:dyDescent="0.25">
      <c r="A107" s="25" t="s">
        <v>142</v>
      </c>
      <c r="B107" s="26">
        <v>540</v>
      </c>
      <c r="C107" s="26">
        <v>6.71</v>
      </c>
      <c r="D107" s="26">
        <f t="shared" si="18"/>
        <v>3623.4</v>
      </c>
      <c r="E107" s="26">
        <v>325.2</v>
      </c>
      <c r="F107" s="26">
        <v>8.3699999999999992</v>
      </c>
      <c r="G107" s="26">
        <f t="shared" si="19"/>
        <v>2721.9239999999995</v>
      </c>
      <c r="H107" s="26"/>
      <c r="I107" s="26">
        <v>13.2</v>
      </c>
      <c r="J107" s="26">
        <f t="shared" si="20"/>
        <v>0</v>
      </c>
      <c r="K107" s="32">
        <v>540</v>
      </c>
      <c r="L107" s="26">
        <v>7.11</v>
      </c>
      <c r="M107" s="26">
        <f t="shared" si="21"/>
        <v>3839.4</v>
      </c>
      <c r="N107" s="33">
        <v>325.2</v>
      </c>
      <c r="O107" s="26">
        <v>8.8699999999999992</v>
      </c>
      <c r="P107" s="26">
        <f t="shared" si="22"/>
        <v>2884.5239999999994</v>
      </c>
      <c r="Q107" s="34"/>
      <c r="R107" s="26">
        <v>13.78</v>
      </c>
      <c r="S107" s="26">
        <f t="shared" si="23"/>
        <v>0</v>
      </c>
      <c r="T107" s="40">
        <f t="shared" si="24"/>
        <v>13069.248</v>
      </c>
      <c r="V107" s="20" t="s">
        <v>142</v>
      </c>
      <c r="W107" s="37">
        <v>10790.94</v>
      </c>
      <c r="X107" s="37">
        <v>-2470.61</v>
      </c>
      <c r="Y107" s="11">
        <f t="shared" si="25"/>
        <v>13261.550000000001</v>
      </c>
      <c r="Z107" s="11">
        <f t="shared" si="26"/>
        <v>192.3020000000015</v>
      </c>
      <c r="AA107" s="41">
        <f t="shared" si="27"/>
        <v>5.6843418860808015E-14</v>
      </c>
      <c r="AD107" s="25" t="s">
        <v>142</v>
      </c>
      <c r="AE107" s="26">
        <v>540</v>
      </c>
      <c r="AF107" s="26">
        <v>8.17</v>
      </c>
      <c r="AG107" s="26">
        <f t="shared" si="28"/>
        <v>4411.8</v>
      </c>
      <c r="AH107" s="26">
        <v>325.2</v>
      </c>
      <c r="AI107" s="26">
        <v>10.199999999999999</v>
      </c>
      <c r="AJ107" s="26">
        <f t="shared" si="29"/>
        <v>3317.0399999999995</v>
      </c>
      <c r="AK107" s="26"/>
      <c r="AL107" s="26">
        <v>16.07</v>
      </c>
      <c r="AM107" s="26">
        <f t="shared" si="30"/>
        <v>0</v>
      </c>
      <c r="AN107" s="32">
        <v>540</v>
      </c>
      <c r="AO107" s="26">
        <v>8.65</v>
      </c>
      <c r="AP107" s="26">
        <f t="shared" si="31"/>
        <v>4671</v>
      </c>
      <c r="AQ107" s="33">
        <v>325.2</v>
      </c>
      <c r="AR107" s="26">
        <v>10.8</v>
      </c>
      <c r="AS107" s="26">
        <f t="shared" si="32"/>
        <v>3512.1600000000003</v>
      </c>
      <c r="AT107" s="34"/>
      <c r="AU107" s="26">
        <v>16.78</v>
      </c>
      <c r="AV107" s="26">
        <f t="shared" si="33"/>
        <v>0</v>
      </c>
      <c r="AW107" s="40">
        <f t="shared" si="34"/>
        <v>15912</v>
      </c>
      <c r="AY107" s="12">
        <f t="shared" si="35"/>
        <v>2842.7520000000004</v>
      </c>
    </row>
    <row r="108" spans="1:51" x14ac:dyDescent="0.25">
      <c r="A108" s="25" t="s">
        <v>143</v>
      </c>
      <c r="B108" s="26">
        <v>306</v>
      </c>
      <c r="C108" s="26">
        <v>6.71</v>
      </c>
      <c r="D108" s="26">
        <f t="shared" si="18"/>
        <v>2053.2599999999998</v>
      </c>
      <c r="E108" s="26">
        <v>468.6</v>
      </c>
      <c r="F108" s="26">
        <v>8.3699999999999992</v>
      </c>
      <c r="G108" s="26">
        <f t="shared" si="19"/>
        <v>3922.1819999999998</v>
      </c>
      <c r="H108" s="26"/>
      <c r="I108" s="26">
        <v>13.2</v>
      </c>
      <c r="J108" s="26">
        <f t="shared" si="20"/>
        <v>0</v>
      </c>
      <c r="K108" s="32">
        <v>324</v>
      </c>
      <c r="L108" s="26">
        <v>7.11</v>
      </c>
      <c r="M108" s="26">
        <f t="shared" si="21"/>
        <v>2303.6400000000003</v>
      </c>
      <c r="N108" s="33">
        <v>450.6</v>
      </c>
      <c r="O108" s="26">
        <v>8.8699999999999992</v>
      </c>
      <c r="P108" s="26">
        <f t="shared" si="22"/>
        <v>3996.8219999999997</v>
      </c>
      <c r="Q108" s="34"/>
      <c r="R108" s="26">
        <v>13.78</v>
      </c>
      <c r="S108" s="26">
        <f t="shared" si="23"/>
        <v>0</v>
      </c>
      <c r="T108" s="40">
        <f t="shared" si="24"/>
        <v>12275.903999999999</v>
      </c>
      <c r="V108" s="20" t="s">
        <v>143</v>
      </c>
      <c r="W108" s="37">
        <v>10279.6</v>
      </c>
      <c r="X108" s="37">
        <v>-2147.04</v>
      </c>
      <c r="Y108" s="11">
        <f t="shared" si="25"/>
        <v>12426.64</v>
      </c>
      <c r="Z108" s="11">
        <f t="shared" si="26"/>
        <v>150.73600000000079</v>
      </c>
      <c r="AA108" s="41">
        <f t="shared" si="27"/>
        <v>0</v>
      </c>
      <c r="AD108" s="25" t="s">
        <v>143</v>
      </c>
      <c r="AE108" s="26">
        <v>306</v>
      </c>
      <c r="AF108" s="26">
        <v>8.17</v>
      </c>
      <c r="AG108" s="26">
        <f t="shared" si="28"/>
        <v>2500.02</v>
      </c>
      <c r="AH108" s="26">
        <v>468.6</v>
      </c>
      <c r="AI108" s="26">
        <v>10.199999999999999</v>
      </c>
      <c r="AJ108" s="26">
        <f t="shared" si="29"/>
        <v>4779.72</v>
      </c>
      <c r="AK108" s="26"/>
      <c r="AL108" s="26">
        <v>16.07</v>
      </c>
      <c r="AM108" s="26">
        <f t="shared" si="30"/>
        <v>0</v>
      </c>
      <c r="AN108" s="32">
        <v>324</v>
      </c>
      <c r="AO108" s="26">
        <v>8.65</v>
      </c>
      <c r="AP108" s="26">
        <f t="shared" si="31"/>
        <v>2802.6</v>
      </c>
      <c r="AQ108" s="33">
        <v>450.6</v>
      </c>
      <c r="AR108" s="26">
        <v>10.8</v>
      </c>
      <c r="AS108" s="26">
        <f t="shared" si="32"/>
        <v>4866.4800000000005</v>
      </c>
      <c r="AT108" s="34"/>
      <c r="AU108" s="26">
        <v>16.78</v>
      </c>
      <c r="AV108" s="26">
        <f t="shared" si="33"/>
        <v>0</v>
      </c>
      <c r="AW108" s="40">
        <f t="shared" si="34"/>
        <v>14948.82</v>
      </c>
      <c r="AY108" s="12">
        <f t="shared" si="35"/>
        <v>2672.9160000000011</v>
      </c>
    </row>
    <row r="109" spans="1:51" x14ac:dyDescent="0.25">
      <c r="A109" s="25" t="s">
        <v>144</v>
      </c>
      <c r="B109" s="26">
        <v>252</v>
      </c>
      <c r="C109" s="26">
        <v>6.71</v>
      </c>
      <c r="D109" s="26">
        <f t="shared" si="18"/>
        <v>1690.92</v>
      </c>
      <c r="E109" s="26">
        <v>614.4</v>
      </c>
      <c r="F109" s="26">
        <v>8.3699999999999992</v>
      </c>
      <c r="G109" s="26">
        <f t="shared" si="19"/>
        <v>5142.5279999999993</v>
      </c>
      <c r="H109" s="26"/>
      <c r="I109" s="26">
        <v>13.2</v>
      </c>
      <c r="J109" s="26">
        <f t="shared" si="20"/>
        <v>0</v>
      </c>
      <c r="K109" s="32">
        <v>252</v>
      </c>
      <c r="L109" s="26">
        <v>7.11</v>
      </c>
      <c r="M109" s="26">
        <f t="shared" si="21"/>
        <v>1791.72</v>
      </c>
      <c r="N109" s="33">
        <v>614.4</v>
      </c>
      <c r="O109" s="26">
        <v>8.8699999999999992</v>
      </c>
      <c r="P109" s="26">
        <f t="shared" si="22"/>
        <v>5449.7279999999992</v>
      </c>
      <c r="Q109" s="34"/>
      <c r="R109" s="26">
        <v>13.78</v>
      </c>
      <c r="S109" s="26">
        <f t="shared" si="23"/>
        <v>0</v>
      </c>
      <c r="T109" s="40">
        <f t="shared" si="24"/>
        <v>14074.895999999999</v>
      </c>
      <c r="V109" s="20" t="s">
        <v>144</v>
      </c>
      <c r="W109" s="37">
        <v>11621.83</v>
      </c>
      <c r="X109" s="37">
        <v>-2660.92</v>
      </c>
      <c r="Y109" s="11">
        <f t="shared" si="25"/>
        <v>14282.75</v>
      </c>
      <c r="Z109" s="11">
        <f t="shared" si="26"/>
        <v>207.85400000000118</v>
      </c>
      <c r="AA109" s="41">
        <f t="shared" si="27"/>
        <v>0</v>
      </c>
      <c r="AD109" s="25" t="s">
        <v>144</v>
      </c>
      <c r="AE109" s="26">
        <v>252</v>
      </c>
      <c r="AF109" s="26">
        <v>8.17</v>
      </c>
      <c r="AG109" s="26">
        <f t="shared" si="28"/>
        <v>2058.84</v>
      </c>
      <c r="AH109" s="26">
        <v>614.4</v>
      </c>
      <c r="AI109" s="26">
        <v>10.199999999999999</v>
      </c>
      <c r="AJ109" s="26">
        <f t="shared" si="29"/>
        <v>6266.8799999999992</v>
      </c>
      <c r="AK109" s="26"/>
      <c r="AL109" s="26">
        <v>16.07</v>
      </c>
      <c r="AM109" s="26">
        <f t="shared" si="30"/>
        <v>0</v>
      </c>
      <c r="AN109" s="32">
        <v>252</v>
      </c>
      <c r="AO109" s="26">
        <v>8.65</v>
      </c>
      <c r="AP109" s="26">
        <f t="shared" si="31"/>
        <v>2179.8000000000002</v>
      </c>
      <c r="AQ109" s="33">
        <v>614.4</v>
      </c>
      <c r="AR109" s="26">
        <v>10.8</v>
      </c>
      <c r="AS109" s="26">
        <f t="shared" si="32"/>
        <v>6635.52</v>
      </c>
      <c r="AT109" s="34"/>
      <c r="AU109" s="26">
        <v>16.78</v>
      </c>
      <c r="AV109" s="26">
        <f t="shared" si="33"/>
        <v>0</v>
      </c>
      <c r="AW109" s="40">
        <f t="shared" si="34"/>
        <v>17141.04</v>
      </c>
      <c r="AY109" s="12">
        <f t="shared" si="35"/>
        <v>3066.1440000000021</v>
      </c>
    </row>
    <row r="110" spans="1:51" x14ac:dyDescent="0.25">
      <c r="A110" s="25" t="s">
        <v>145</v>
      </c>
      <c r="B110" s="26">
        <v>198</v>
      </c>
      <c r="C110" s="26">
        <v>6.71</v>
      </c>
      <c r="D110" s="26">
        <f t="shared" si="18"/>
        <v>1328.58</v>
      </c>
      <c r="E110" s="26">
        <v>616.20000000000005</v>
      </c>
      <c r="F110" s="26">
        <v>8.3699999999999992</v>
      </c>
      <c r="G110" s="26">
        <f t="shared" si="19"/>
        <v>5157.5940000000001</v>
      </c>
      <c r="H110" s="26"/>
      <c r="I110" s="26">
        <v>13.2</v>
      </c>
      <c r="J110" s="26">
        <f t="shared" si="20"/>
        <v>0</v>
      </c>
      <c r="K110" s="32">
        <v>198</v>
      </c>
      <c r="L110" s="26">
        <v>7.11</v>
      </c>
      <c r="M110" s="26">
        <f t="shared" si="21"/>
        <v>1407.78</v>
      </c>
      <c r="N110" s="33">
        <v>616.20000000000005</v>
      </c>
      <c r="O110" s="26">
        <v>8.8699999999999992</v>
      </c>
      <c r="P110" s="26">
        <f t="shared" si="22"/>
        <v>5465.6939999999995</v>
      </c>
      <c r="Q110" s="34"/>
      <c r="R110" s="26">
        <v>13.78</v>
      </c>
      <c r="S110" s="26">
        <f t="shared" si="23"/>
        <v>0</v>
      </c>
      <c r="T110" s="40">
        <f t="shared" si="24"/>
        <v>13359.647999999999</v>
      </c>
      <c r="V110" s="20" t="s">
        <v>145</v>
      </c>
      <c r="W110" s="37">
        <v>11031.43</v>
      </c>
      <c r="X110" s="37">
        <v>-2525.61</v>
      </c>
      <c r="Y110" s="11">
        <f t="shared" si="25"/>
        <v>13557.04</v>
      </c>
      <c r="Z110" s="11">
        <f t="shared" si="26"/>
        <v>197.39200000000164</v>
      </c>
      <c r="AA110" s="41">
        <f t="shared" si="27"/>
        <v>0</v>
      </c>
      <c r="AD110" s="25" t="s">
        <v>145</v>
      </c>
      <c r="AE110" s="26">
        <v>198</v>
      </c>
      <c r="AF110" s="26">
        <v>8.17</v>
      </c>
      <c r="AG110" s="26">
        <f t="shared" si="28"/>
        <v>1617.66</v>
      </c>
      <c r="AH110" s="26">
        <v>616.20000000000005</v>
      </c>
      <c r="AI110" s="26">
        <v>10.199999999999999</v>
      </c>
      <c r="AJ110" s="26">
        <f t="shared" si="29"/>
        <v>6285.24</v>
      </c>
      <c r="AK110" s="26"/>
      <c r="AL110" s="26">
        <v>16.07</v>
      </c>
      <c r="AM110" s="26">
        <f t="shared" si="30"/>
        <v>0</v>
      </c>
      <c r="AN110" s="32">
        <v>198</v>
      </c>
      <c r="AO110" s="26">
        <v>8.65</v>
      </c>
      <c r="AP110" s="26">
        <f t="shared" si="31"/>
        <v>1712.7</v>
      </c>
      <c r="AQ110" s="33">
        <v>616.20000000000005</v>
      </c>
      <c r="AR110" s="26">
        <v>10.8</v>
      </c>
      <c r="AS110" s="26">
        <f t="shared" si="32"/>
        <v>6654.9600000000009</v>
      </c>
      <c r="AT110" s="34"/>
      <c r="AU110" s="26">
        <v>16.78</v>
      </c>
      <c r="AV110" s="26">
        <f t="shared" si="33"/>
        <v>0</v>
      </c>
      <c r="AW110" s="40">
        <f t="shared" si="34"/>
        <v>16270.560000000001</v>
      </c>
      <c r="AY110" s="12">
        <f t="shared" si="35"/>
        <v>2910.9120000000021</v>
      </c>
    </row>
    <row r="111" spans="1:51" x14ac:dyDescent="0.25">
      <c r="A111" s="25" t="s">
        <v>146</v>
      </c>
      <c r="B111" s="26">
        <f>33*6</f>
        <v>198</v>
      </c>
      <c r="C111" s="26">
        <v>6.71</v>
      </c>
      <c r="D111" s="26">
        <f t="shared" si="18"/>
        <v>1328.58</v>
      </c>
      <c r="E111" s="26">
        <f>(144.5-33)*6</f>
        <v>669</v>
      </c>
      <c r="F111" s="26">
        <v>8.3699999999999992</v>
      </c>
      <c r="G111" s="26">
        <f t="shared" si="19"/>
        <v>5599.53</v>
      </c>
      <c r="H111" s="26"/>
      <c r="I111" s="26">
        <v>13.2</v>
      </c>
      <c r="J111" s="26">
        <f t="shared" si="20"/>
        <v>0</v>
      </c>
      <c r="K111" s="32">
        <v>198</v>
      </c>
      <c r="L111" s="26">
        <v>7.11</v>
      </c>
      <c r="M111" s="26">
        <f t="shared" si="21"/>
        <v>1407.78</v>
      </c>
      <c r="N111" s="35">
        <v>669</v>
      </c>
      <c r="O111" s="26">
        <v>8.8699999999999992</v>
      </c>
      <c r="P111" s="26">
        <f t="shared" si="22"/>
        <v>5934.03</v>
      </c>
      <c r="Q111" s="34"/>
      <c r="R111" s="26">
        <v>13.78</v>
      </c>
      <c r="S111" s="26">
        <f t="shared" si="23"/>
        <v>0</v>
      </c>
      <c r="T111" s="40">
        <f t="shared" si="24"/>
        <v>14269.919999999998</v>
      </c>
      <c r="V111" s="20" t="s">
        <v>146</v>
      </c>
      <c r="W111" s="37">
        <v>13616.82</v>
      </c>
      <c r="X111" s="37">
        <v>-1755.06</v>
      </c>
      <c r="Y111" s="11">
        <f t="shared" si="25"/>
        <v>15371.88</v>
      </c>
      <c r="Z111" s="11">
        <f t="shared" si="26"/>
        <v>1101.9600000000009</v>
      </c>
      <c r="AA111" s="41">
        <f t="shared" si="27"/>
        <v>0</v>
      </c>
      <c r="AD111" s="25" t="s">
        <v>146</v>
      </c>
      <c r="AE111" s="26">
        <f>33*6</f>
        <v>198</v>
      </c>
      <c r="AF111" s="26">
        <v>8.17</v>
      </c>
      <c r="AG111" s="26">
        <f t="shared" si="28"/>
        <v>1617.66</v>
      </c>
      <c r="AH111" s="26">
        <f>(144.5-33)*6</f>
        <v>669</v>
      </c>
      <c r="AI111" s="26">
        <v>10.199999999999999</v>
      </c>
      <c r="AJ111" s="26">
        <f t="shared" si="29"/>
        <v>6823.7999999999993</v>
      </c>
      <c r="AK111" s="26"/>
      <c r="AL111" s="26">
        <v>16.07</v>
      </c>
      <c r="AM111" s="26">
        <f t="shared" si="30"/>
        <v>0</v>
      </c>
      <c r="AN111" s="32">
        <v>198</v>
      </c>
      <c r="AO111" s="26">
        <v>8.65</v>
      </c>
      <c r="AP111" s="26">
        <f t="shared" si="31"/>
        <v>1712.7</v>
      </c>
      <c r="AQ111" s="35">
        <v>669</v>
      </c>
      <c r="AR111" s="26">
        <v>10.8</v>
      </c>
      <c r="AS111" s="26">
        <f t="shared" si="32"/>
        <v>7225.2000000000007</v>
      </c>
      <c r="AT111" s="34"/>
      <c r="AU111" s="26">
        <v>16.78</v>
      </c>
      <c r="AV111" s="26">
        <f t="shared" si="33"/>
        <v>0</v>
      </c>
      <c r="AW111" s="40">
        <f t="shared" si="34"/>
        <v>17379.36</v>
      </c>
      <c r="AY111" s="12">
        <f t="shared" si="35"/>
        <v>3109.4400000000023</v>
      </c>
    </row>
    <row r="112" spans="1:51" x14ac:dyDescent="0.25">
      <c r="A112" s="25" t="s">
        <v>147</v>
      </c>
      <c r="B112" s="26">
        <v>540</v>
      </c>
      <c r="C112" s="26">
        <v>6.71</v>
      </c>
      <c r="D112" s="26">
        <f t="shared" si="18"/>
        <v>3623.4</v>
      </c>
      <c r="E112" s="26">
        <v>291</v>
      </c>
      <c r="F112" s="26">
        <v>8.3699999999999992</v>
      </c>
      <c r="G112" s="26">
        <f t="shared" si="19"/>
        <v>2435.6699999999996</v>
      </c>
      <c r="H112" s="26"/>
      <c r="I112" s="26">
        <v>13.2</v>
      </c>
      <c r="J112" s="26">
        <f t="shared" si="20"/>
        <v>0</v>
      </c>
      <c r="K112" s="32">
        <v>540</v>
      </c>
      <c r="L112" s="26">
        <v>7.11</v>
      </c>
      <c r="M112" s="26">
        <f t="shared" si="21"/>
        <v>3839.4</v>
      </c>
      <c r="N112" s="35">
        <v>291</v>
      </c>
      <c r="O112" s="26">
        <v>8.8699999999999992</v>
      </c>
      <c r="P112" s="26">
        <f t="shared" si="22"/>
        <v>2581.1699999999996</v>
      </c>
      <c r="Q112" s="34"/>
      <c r="R112" s="26">
        <v>13.78</v>
      </c>
      <c r="S112" s="26">
        <f t="shared" si="23"/>
        <v>0</v>
      </c>
      <c r="T112" s="40">
        <f t="shared" si="24"/>
        <v>12479.64</v>
      </c>
      <c r="V112" s="20" t="s">
        <v>147</v>
      </c>
      <c r="W112" s="37">
        <v>10304.040000000001</v>
      </c>
      <c r="X112" s="37">
        <v>-2359.15</v>
      </c>
      <c r="Y112" s="11">
        <f t="shared" si="25"/>
        <v>12663.19</v>
      </c>
      <c r="Z112" s="11">
        <f t="shared" si="26"/>
        <v>183.55000000000109</v>
      </c>
      <c r="AA112" s="41">
        <f t="shared" si="27"/>
        <v>0</v>
      </c>
      <c r="AD112" s="25" t="s">
        <v>147</v>
      </c>
      <c r="AE112" s="26">
        <v>540</v>
      </c>
      <c r="AF112" s="26">
        <v>8.17</v>
      </c>
      <c r="AG112" s="26">
        <f t="shared" si="28"/>
        <v>4411.8</v>
      </c>
      <c r="AH112" s="26">
        <v>291</v>
      </c>
      <c r="AI112" s="26">
        <v>10.199999999999999</v>
      </c>
      <c r="AJ112" s="26">
        <f t="shared" si="29"/>
        <v>2968.2</v>
      </c>
      <c r="AK112" s="26"/>
      <c r="AL112" s="26">
        <v>16.07</v>
      </c>
      <c r="AM112" s="26">
        <f t="shared" si="30"/>
        <v>0</v>
      </c>
      <c r="AN112" s="32">
        <v>540</v>
      </c>
      <c r="AO112" s="26">
        <v>8.65</v>
      </c>
      <c r="AP112" s="26">
        <f t="shared" si="31"/>
        <v>4671</v>
      </c>
      <c r="AQ112" s="35">
        <v>291</v>
      </c>
      <c r="AR112" s="26">
        <v>10.8</v>
      </c>
      <c r="AS112" s="26">
        <f t="shared" si="32"/>
        <v>3142.8</v>
      </c>
      <c r="AT112" s="34"/>
      <c r="AU112" s="26">
        <v>16.78</v>
      </c>
      <c r="AV112" s="26">
        <f t="shared" si="33"/>
        <v>0</v>
      </c>
      <c r="AW112" s="40">
        <f t="shared" si="34"/>
        <v>15193.8</v>
      </c>
      <c r="AY112" s="12">
        <f t="shared" si="35"/>
        <v>2714.16</v>
      </c>
    </row>
    <row r="113" spans="1:51" x14ac:dyDescent="0.25">
      <c r="A113" s="25" t="s">
        <v>148</v>
      </c>
      <c r="B113" s="26">
        <v>252</v>
      </c>
      <c r="C113" s="26">
        <v>6.71</v>
      </c>
      <c r="D113" s="26">
        <f t="shared" si="18"/>
        <v>1690.92</v>
      </c>
      <c r="E113" s="26">
        <v>594.6</v>
      </c>
      <c r="F113" s="26">
        <v>8.3699999999999992</v>
      </c>
      <c r="G113" s="26">
        <f t="shared" si="19"/>
        <v>4976.8019999999997</v>
      </c>
      <c r="H113" s="26"/>
      <c r="I113" s="26">
        <v>13.2</v>
      </c>
      <c r="J113" s="26">
        <f t="shared" si="20"/>
        <v>0</v>
      </c>
      <c r="K113" s="32">
        <v>252</v>
      </c>
      <c r="L113" s="26">
        <v>7.11</v>
      </c>
      <c r="M113" s="26">
        <f t="shared" si="21"/>
        <v>1791.72</v>
      </c>
      <c r="N113" s="33">
        <v>594.6</v>
      </c>
      <c r="O113" s="26">
        <v>8.8699999999999992</v>
      </c>
      <c r="P113" s="26">
        <f t="shared" si="22"/>
        <v>5274.1019999999999</v>
      </c>
      <c r="Q113" s="34"/>
      <c r="R113" s="26">
        <v>13.78</v>
      </c>
      <c r="S113" s="26">
        <f t="shared" si="23"/>
        <v>0</v>
      </c>
      <c r="T113" s="40">
        <f t="shared" si="24"/>
        <v>13733.543999999998</v>
      </c>
      <c r="V113" s="20" t="s">
        <v>148</v>
      </c>
      <c r="W113" s="37">
        <v>11340.01</v>
      </c>
      <c r="X113" s="37">
        <v>-2596.36</v>
      </c>
      <c r="Y113" s="11">
        <f t="shared" si="25"/>
        <v>13936.37</v>
      </c>
      <c r="Z113" s="11">
        <f t="shared" si="26"/>
        <v>202.82600000000275</v>
      </c>
      <c r="AA113" s="41">
        <f t="shared" si="27"/>
        <v>0</v>
      </c>
      <c r="AD113" s="25" t="s">
        <v>148</v>
      </c>
      <c r="AE113" s="26">
        <v>252</v>
      </c>
      <c r="AF113" s="26">
        <v>8.17</v>
      </c>
      <c r="AG113" s="26">
        <f t="shared" si="28"/>
        <v>2058.84</v>
      </c>
      <c r="AH113" s="26">
        <v>594.6</v>
      </c>
      <c r="AI113" s="26">
        <v>10.199999999999999</v>
      </c>
      <c r="AJ113" s="26">
        <f t="shared" si="29"/>
        <v>6064.92</v>
      </c>
      <c r="AK113" s="26"/>
      <c r="AL113" s="26">
        <v>16.07</v>
      </c>
      <c r="AM113" s="26">
        <f t="shared" si="30"/>
        <v>0</v>
      </c>
      <c r="AN113" s="32">
        <v>252</v>
      </c>
      <c r="AO113" s="26">
        <v>8.65</v>
      </c>
      <c r="AP113" s="26">
        <f t="shared" si="31"/>
        <v>2179.8000000000002</v>
      </c>
      <c r="AQ113" s="33">
        <v>594.6</v>
      </c>
      <c r="AR113" s="26">
        <v>10.8</v>
      </c>
      <c r="AS113" s="26">
        <f t="shared" si="32"/>
        <v>6421.68</v>
      </c>
      <c r="AT113" s="34"/>
      <c r="AU113" s="26">
        <v>16.78</v>
      </c>
      <c r="AV113" s="26">
        <f t="shared" si="33"/>
        <v>0</v>
      </c>
      <c r="AW113" s="40">
        <f t="shared" si="34"/>
        <v>16725.240000000002</v>
      </c>
      <c r="AY113" s="12">
        <f t="shared" si="35"/>
        <v>2991.6960000000036</v>
      </c>
    </row>
    <row r="114" spans="1:51" x14ac:dyDescent="0.25">
      <c r="A114" s="25" t="s">
        <v>149</v>
      </c>
      <c r="B114" s="26">
        <v>324</v>
      </c>
      <c r="C114" s="26">
        <v>6.71</v>
      </c>
      <c r="D114" s="26">
        <f t="shared" si="18"/>
        <v>2174.04</v>
      </c>
      <c r="E114" s="26">
        <v>332.4</v>
      </c>
      <c r="F114" s="26">
        <v>8.3699999999999992</v>
      </c>
      <c r="G114" s="26">
        <f t="shared" si="19"/>
        <v>2782.1879999999996</v>
      </c>
      <c r="H114" s="26"/>
      <c r="I114" s="26">
        <v>13.2</v>
      </c>
      <c r="J114" s="26">
        <f t="shared" si="20"/>
        <v>0</v>
      </c>
      <c r="K114" s="32">
        <v>324</v>
      </c>
      <c r="L114" s="26">
        <v>7.11</v>
      </c>
      <c r="M114" s="26">
        <f t="shared" si="21"/>
        <v>2303.6400000000003</v>
      </c>
      <c r="N114" s="33">
        <v>332.4</v>
      </c>
      <c r="O114" s="26">
        <v>8.8699999999999992</v>
      </c>
      <c r="P114" s="26">
        <f t="shared" si="22"/>
        <v>2948.3879999999995</v>
      </c>
      <c r="Q114" s="34"/>
      <c r="R114" s="26">
        <v>13.78</v>
      </c>
      <c r="S114" s="26">
        <f t="shared" si="23"/>
        <v>0</v>
      </c>
      <c r="T114" s="40">
        <f t="shared" si="24"/>
        <v>10208.255999999999</v>
      </c>
      <c r="V114" s="20" t="s">
        <v>149</v>
      </c>
      <c r="W114" s="37">
        <v>8428.86</v>
      </c>
      <c r="X114" s="37">
        <v>-1929.83</v>
      </c>
      <c r="Y114" s="11">
        <f t="shared" si="25"/>
        <v>10358.69</v>
      </c>
      <c r="Z114" s="11">
        <f t="shared" si="26"/>
        <v>150.43400000000111</v>
      </c>
      <c r="AA114" s="41">
        <f t="shared" si="27"/>
        <v>0</v>
      </c>
      <c r="AD114" s="25" t="s">
        <v>149</v>
      </c>
      <c r="AE114" s="26">
        <v>324</v>
      </c>
      <c r="AF114" s="26">
        <v>8.17</v>
      </c>
      <c r="AG114" s="26">
        <f t="shared" si="28"/>
        <v>2647.08</v>
      </c>
      <c r="AH114" s="26">
        <v>332.4</v>
      </c>
      <c r="AI114" s="26">
        <v>10.199999999999999</v>
      </c>
      <c r="AJ114" s="26">
        <f t="shared" si="29"/>
        <v>3390.4799999999996</v>
      </c>
      <c r="AK114" s="26"/>
      <c r="AL114" s="26">
        <v>16.07</v>
      </c>
      <c r="AM114" s="26">
        <f t="shared" si="30"/>
        <v>0</v>
      </c>
      <c r="AN114" s="32">
        <v>324</v>
      </c>
      <c r="AO114" s="26">
        <v>8.65</v>
      </c>
      <c r="AP114" s="26">
        <f t="shared" si="31"/>
        <v>2802.6</v>
      </c>
      <c r="AQ114" s="33">
        <v>332.4</v>
      </c>
      <c r="AR114" s="26">
        <v>10.8</v>
      </c>
      <c r="AS114" s="26">
        <f t="shared" si="32"/>
        <v>3589.92</v>
      </c>
      <c r="AT114" s="34"/>
      <c r="AU114" s="26">
        <v>16.78</v>
      </c>
      <c r="AV114" s="26">
        <f t="shared" si="33"/>
        <v>0</v>
      </c>
      <c r="AW114" s="40">
        <f t="shared" si="34"/>
        <v>12430.08</v>
      </c>
      <c r="AY114" s="12">
        <f t="shared" si="35"/>
        <v>2221.8240000000005</v>
      </c>
    </row>
    <row r="115" spans="1:51" x14ac:dyDescent="0.25">
      <c r="A115" s="25" t="s">
        <v>150</v>
      </c>
      <c r="B115" s="26">
        <v>198</v>
      </c>
      <c r="C115" s="26">
        <v>6.71</v>
      </c>
      <c r="D115" s="26">
        <f t="shared" si="18"/>
        <v>1328.58</v>
      </c>
      <c r="E115" s="26">
        <v>110.4</v>
      </c>
      <c r="F115" s="26">
        <v>8.3699999999999992</v>
      </c>
      <c r="G115" s="26">
        <f t="shared" si="19"/>
        <v>924.048</v>
      </c>
      <c r="H115" s="26"/>
      <c r="I115" s="26">
        <v>13.2</v>
      </c>
      <c r="J115" s="26">
        <f t="shared" si="20"/>
        <v>0</v>
      </c>
      <c r="K115" s="32">
        <v>198</v>
      </c>
      <c r="L115" s="26">
        <v>7.11</v>
      </c>
      <c r="M115" s="26">
        <f t="shared" si="21"/>
        <v>1407.78</v>
      </c>
      <c r="N115" s="33">
        <v>110.4</v>
      </c>
      <c r="O115" s="26">
        <v>8.8699999999999992</v>
      </c>
      <c r="P115" s="26">
        <f t="shared" si="22"/>
        <v>979.24799999999993</v>
      </c>
      <c r="Q115" s="34"/>
      <c r="R115" s="26">
        <v>13.78</v>
      </c>
      <c r="S115" s="26">
        <f t="shared" si="23"/>
        <v>0</v>
      </c>
      <c r="T115" s="40">
        <f t="shared" si="24"/>
        <v>4639.655999999999</v>
      </c>
      <c r="V115" s="20" t="s">
        <v>150</v>
      </c>
      <c r="W115" s="37">
        <v>3830.77</v>
      </c>
      <c r="X115" s="21">
        <v>-877.09</v>
      </c>
      <c r="Y115" s="11">
        <f t="shared" si="25"/>
        <v>4707.8599999999997</v>
      </c>
      <c r="Z115" s="11">
        <f t="shared" si="26"/>
        <v>68.204000000000633</v>
      </c>
      <c r="AA115" s="41">
        <f t="shared" si="27"/>
        <v>-2.8421709430404007E-14</v>
      </c>
      <c r="AD115" s="25" t="s">
        <v>150</v>
      </c>
      <c r="AE115" s="26">
        <v>198</v>
      </c>
      <c r="AF115" s="26">
        <v>8.17</v>
      </c>
      <c r="AG115" s="26">
        <f t="shared" si="28"/>
        <v>1617.66</v>
      </c>
      <c r="AH115" s="26">
        <v>110.4</v>
      </c>
      <c r="AI115" s="26">
        <v>10.199999999999999</v>
      </c>
      <c r="AJ115" s="26">
        <f t="shared" si="29"/>
        <v>1126.08</v>
      </c>
      <c r="AK115" s="26"/>
      <c r="AL115" s="26">
        <v>16.07</v>
      </c>
      <c r="AM115" s="26">
        <f t="shared" si="30"/>
        <v>0</v>
      </c>
      <c r="AN115" s="32">
        <v>198</v>
      </c>
      <c r="AO115" s="26">
        <v>8.65</v>
      </c>
      <c r="AP115" s="26">
        <f t="shared" si="31"/>
        <v>1712.7</v>
      </c>
      <c r="AQ115" s="33">
        <v>110.4</v>
      </c>
      <c r="AR115" s="26">
        <v>10.8</v>
      </c>
      <c r="AS115" s="26">
        <f t="shared" si="32"/>
        <v>1192.3200000000002</v>
      </c>
      <c r="AT115" s="34"/>
      <c r="AU115" s="26">
        <v>16.78</v>
      </c>
      <c r="AV115" s="26">
        <f t="shared" si="33"/>
        <v>0</v>
      </c>
      <c r="AW115" s="40">
        <f t="shared" si="34"/>
        <v>5648.76</v>
      </c>
      <c r="AY115" s="12">
        <f t="shared" si="35"/>
        <v>1009.1040000000012</v>
      </c>
    </row>
    <row r="116" spans="1:51" x14ac:dyDescent="0.25">
      <c r="A116" s="25" t="s">
        <v>151</v>
      </c>
      <c r="B116" s="26">
        <v>324</v>
      </c>
      <c r="C116" s="26">
        <v>6.71</v>
      </c>
      <c r="D116" s="26">
        <f t="shared" si="18"/>
        <v>2174.04</v>
      </c>
      <c r="E116" s="26">
        <v>393</v>
      </c>
      <c r="F116" s="26">
        <v>8.3699999999999992</v>
      </c>
      <c r="G116" s="26">
        <f t="shared" si="19"/>
        <v>3289.41</v>
      </c>
      <c r="H116" s="26"/>
      <c r="I116" s="26">
        <v>13.2</v>
      </c>
      <c r="J116" s="26">
        <f t="shared" si="20"/>
        <v>0</v>
      </c>
      <c r="K116" s="32">
        <v>324</v>
      </c>
      <c r="L116" s="26">
        <v>7.11</v>
      </c>
      <c r="M116" s="26">
        <f t="shared" si="21"/>
        <v>2303.6400000000003</v>
      </c>
      <c r="N116" s="35">
        <v>393</v>
      </c>
      <c r="O116" s="26">
        <v>8.8699999999999992</v>
      </c>
      <c r="P116" s="26">
        <f t="shared" si="22"/>
        <v>3485.91</v>
      </c>
      <c r="Q116" s="34"/>
      <c r="R116" s="26">
        <v>13.78</v>
      </c>
      <c r="S116" s="26">
        <f t="shared" si="23"/>
        <v>0</v>
      </c>
      <c r="T116" s="40">
        <f t="shared" si="24"/>
        <v>11253</v>
      </c>
      <c r="V116" s="20" t="s">
        <v>151</v>
      </c>
      <c r="W116" s="37">
        <v>9291.6</v>
      </c>
      <c r="X116" s="37">
        <v>-2127.2800000000002</v>
      </c>
      <c r="Y116" s="11">
        <f t="shared" si="25"/>
        <v>11418.880000000001</v>
      </c>
      <c r="Z116" s="11">
        <f t="shared" si="26"/>
        <v>165.88000000000102</v>
      </c>
      <c r="AA116" s="41">
        <f t="shared" si="27"/>
        <v>0</v>
      </c>
      <c r="AD116" s="25" t="s">
        <v>151</v>
      </c>
      <c r="AE116" s="26">
        <v>324</v>
      </c>
      <c r="AF116" s="26">
        <v>8.17</v>
      </c>
      <c r="AG116" s="26">
        <f t="shared" si="28"/>
        <v>2647.08</v>
      </c>
      <c r="AH116" s="26">
        <v>393</v>
      </c>
      <c r="AI116" s="26">
        <v>10.199999999999999</v>
      </c>
      <c r="AJ116" s="26">
        <f t="shared" si="29"/>
        <v>4008.6</v>
      </c>
      <c r="AK116" s="26"/>
      <c r="AL116" s="26">
        <v>16.07</v>
      </c>
      <c r="AM116" s="26">
        <f t="shared" si="30"/>
        <v>0</v>
      </c>
      <c r="AN116" s="32">
        <v>324</v>
      </c>
      <c r="AO116" s="26">
        <v>8.65</v>
      </c>
      <c r="AP116" s="26">
        <f t="shared" si="31"/>
        <v>2802.6</v>
      </c>
      <c r="AQ116" s="35">
        <v>393</v>
      </c>
      <c r="AR116" s="26">
        <v>10.8</v>
      </c>
      <c r="AS116" s="26">
        <f t="shared" si="32"/>
        <v>4244.4000000000005</v>
      </c>
      <c r="AT116" s="34"/>
      <c r="AU116" s="26">
        <v>16.78</v>
      </c>
      <c r="AV116" s="26">
        <f t="shared" si="33"/>
        <v>0</v>
      </c>
      <c r="AW116" s="40">
        <f t="shared" si="34"/>
        <v>13702.68</v>
      </c>
      <c r="AY116" s="12">
        <f t="shared" si="35"/>
        <v>2449.6800000000003</v>
      </c>
    </row>
    <row r="117" spans="1:51" x14ac:dyDescent="0.25">
      <c r="A117" s="25" t="s">
        <v>152</v>
      </c>
      <c r="B117" s="26">
        <v>198</v>
      </c>
      <c r="C117" s="26">
        <v>6.71</v>
      </c>
      <c r="D117" s="26">
        <f t="shared" si="18"/>
        <v>1328.58</v>
      </c>
      <c r="E117" s="26">
        <v>432.6</v>
      </c>
      <c r="F117" s="26">
        <v>8.3699999999999992</v>
      </c>
      <c r="G117" s="26">
        <f t="shared" si="19"/>
        <v>3620.8619999999996</v>
      </c>
      <c r="H117" s="26"/>
      <c r="I117" s="26">
        <v>13.2</v>
      </c>
      <c r="J117" s="26">
        <f t="shared" si="20"/>
        <v>0</v>
      </c>
      <c r="K117" s="32">
        <v>198</v>
      </c>
      <c r="L117" s="26">
        <v>7.11</v>
      </c>
      <c r="M117" s="26">
        <f t="shared" si="21"/>
        <v>1407.78</v>
      </c>
      <c r="N117" s="33">
        <v>432.6</v>
      </c>
      <c r="O117" s="26">
        <v>8.8699999999999992</v>
      </c>
      <c r="P117" s="26">
        <f t="shared" si="22"/>
        <v>3837.1619999999998</v>
      </c>
      <c r="Q117" s="34"/>
      <c r="R117" s="26">
        <v>13.78</v>
      </c>
      <c r="S117" s="26">
        <f t="shared" si="23"/>
        <v>0</v>
      </c>
      <c r="T117" s="40">
        <f t="shared" si="24"/>
        <v>10194.383999999998</v>
      </c>
      <c r="V117" s="20" t="s">
        <v>152</v>
      </c>
      <c r="W117" s="37">
        <v>8417.7099999999991</v>
      </c>
      <c r="X117" s="37">
        <v>-1927.2</v>
      </c>
      <c r="Y117" s="11">
        <f t="shared" si="25"/>
        <v>10344.91</v>
      </c>
      <c r="Z117" s="11">
        <f t="shared" si="26"/>
        <v>150.52600000000166</v>
      </c>
      <c r="AA117" s="41">
        <f t="shared" si="27"/>
        <v>0</v>
      </c>
      <c r="AD117" s="25" t="s">
        <v>152</v>
      </c>
      <c r="AE117" s="26">
        <v>198</v>
      </c>
      <c r="AF117" s="26">
        <v>8.17</v>
      </c>
      <c r="AG117" s="26">
        <f t="shared" si="28"/>
        <v>1617.66</v>
      </c>
      <c r="AH117" s="26">
        <v>432.6</v>
      </c>
      <c r="AI117" s="26">
        <v>10.199999999999999</v>
      </c>
      <c r="AJ117" s="26">
        <f t="shared" si="29"/>
        <v>4412.5199999999995</v>
      </c>
      <c r="AK117" s="26"/>
      <c r="AL117" s="26">
        <v>16.07</v>
      </c>
      <c r="AM117" s="26">
        <f t="shared" si="30"/>
        <v>0</v>
      </c>
      <c r="AN117" s="32">
        <v>198</v>
      </c>
      <c r="AO117" s="26">
        <v>8.65</v>
      </c>
      <c r="AP117" s="26">
        <f t="shared" si="31"/>
        <v>1712.7</v>
      </c>
      <c r="AQ117" s="33">
        <v>432.6</v>
      </c>
      <c r="AR117" s="26">
        <v>10.8</v>
      </c>
      <c r="AS117" s="26">
        <f t="shared" si="32"/>
        <v>4672.0800000000008</v>
      </c>
      <c r="AT117" s="34"/>
      <c r="AU117" s="26">
        <v>16.78</v>
      </c>
      <c r="AV117" s="26">
        <f t="shared" si="33"/>
        <v>0</v>
      </c>
      <c r="AW117" s="40">
        <f t="shared" si="34"/>
        <v>12414.96</v>
      </c>
      <c r="AY117" s="12">
        <f t="shared" si="35"/>
        <v>2220.5760000000009</v>
      </c>
    </row>
    <row r="118" spans="1:51" x14ac:dyDescent="0.25">
      <c r="A118" s="25" t="s">
        <v>153</v>
      </c>
      <c r="B118" s="26">
        <v>0</v>
      </c>
      <c r="C118" s="26">
        <v>6.71</v>
      </c>
      <c r="D118" s="26">
        <f t="shared" si="18"/>
        <v>0</v>
      </c>
      <c r="E118" s="26">
        <f>51.1*6</f>
        <v>306.60000000000002</v>
      </c>
      <c r="F118" s="26">
        <v>8.3699999999999992</v>
      </c>
      <c r="G118" s="26">
        <f t="shared" si="19"/>
        <v>2566.2419999999997</v>
      </c>
      <c r="H118" s="26">
        <v>0</v>
      </c>
      <c r="I118" s="26">
        <v>13.2</v>
      </c>
      <c r="J118" s="26">
        <f t="shared" si="20"/>
        <v>0</v>
      </c>
      <c r="K118" s="34"/>
      <c r="L118" s="26">
        <v>7.11</v>
      </c>
      <c r="M118" s="26">
        <f t="shared" si="21"/>
        <v>0</v>
      </c>
      <c r="N118" s="33">
        <v>306.60000000000002</v>
      </c>
      <c r="O118" s="26">
        <v>8.8699999999999992</v>
      </c>
      <c r="P118" s="26">
        <f t="shared" si="22"/>
        <v>2719.5419999999999</v>
      </c>
      <c r="Q118" s="34"/>
      <c r="R118" s="26">
        <v>13.78</v>
      </c>
      <c r="S118" s="26">
        <f t="shared" si="23"/>
        <v>0</v>
      </c>
      <c r="T118" s="40">
        <f t="shared" si="24"/>
        <v>5285.7839999999997</v>
      </c>
      <c r="V118" s="20" t="s">
        <v>153</v>
      </c>
      <c r="W118" s="37">
        <v>7507.4</v>
      </c>
      <c r="X118" s="37">
        <v>2143.34</v>
      </c>
      <c r="Y118" s="11">
        <f t="shared" si="25"/>
        <v>5364.0599999999995</v>
      </c>
      <c r="Z118" s="11">
        <f t="shared" si="26"/>
        <v>78.27599999999984</v>
      </c>
      <c r="AA118" s="41">
        <f t="shared" si="27"/>
        <v>0</v>
      </c>
      <c r="AD118" s="25" t="s">
        <v>153</v>
      </c>
      <c r="AE118" s="26">
        <v>0</v>
      </c>
      <c r="AF118" s="26">
        <v>8.17</v>
      </c>
      <c r="AG118" s="26">
        <f t="shared" si="28"/>
        <v>0</v>
      </c>
      <c r="AH118" s="26">
        <f>51.1*6</f>
        <v>306.60000000000002</v>
      </c>
      <c r="AI118" s="26">
        <v>10.199999999999999</v>
      </c>
      <c r="AJ118" s="26">
        <f t="shared" si="29"/>
        <v>3127.32</v>
      </c>
      <c r="AK118" s="26">
        <v>0</v>
      </c>
      <c r="AL118" s="26">
        <v>16.07</v>
      </c>
      <c r="AM118" s="26">
        <f t="shared" si="30"/>
        <v>0</v>
      </c>
      <c r="AN118" s="34"/>
      <c r="AO118" s="26">
        <v>8.65</v>
      </c>
      <c r="AP118" s="26">
        <f t="shared" si="31"/>
        <v>0</v>
      </c>
      <c r="AQ118" s="33">
        <v>306.60000000000002</v>
      </c>
      <c r="AR118" s="26">
        <v>10.8</v>
      </c>
      <c r="AS118" s="26">
        <f t="shared" si="32"/>
        <v>3311.2800000000007</v>
      </c>
      <c r="AT118" s="34"/>
      <c r="AU118" s="26">
        <v>16.78</v>
      </c>
      <c r="AV118" s="26">
        <f t="shared" si="33"/>
        <v>0</v>
      </c>
      <c r="AW118" s="40">
        <f t="shared" si="34"/>
        <v>6438.6</v>
      </c>
      <c r="AY118" s="12">
        <f t="shared" si="35"/>
        <v>1152.8160000000007</v>
      </c>
    </row>
    <row r="119" spans="1:51" x14ac:dyDescent="0.25">
      <c r="A119" s="25" t="s">
        <v>154</v>
      </c>
      <c r="B119" s="26">
        <v>324</v>
      </c>
      <c r="C119" s="26">
        <v>6.71</v>
      </c>
      <c r="D119" s="26">
        <f t="shared" si="18"/>
        <v>2174.04</v>
      </c>
      <c r="E119" s="26">
        <v>343.8</v>
      </c>
      <c r="F119" s="26">
        <v>8.3699999999999992</v>
      </c>
      <c r="G119" s="26">
        <f t="shared" si="19"/>
        <v>2877.6059999999998</v>
      </c>
      <c r="H119" s="26"/>
      <c r="I119" s="26">
        <v>13.2</v>
      </c>
      <c r="J119" s="26">
        <f t="shared" si="20"/>
        <v>0</v>
      </c>
      <c r="K119" s="32">
        <v>324</v>
      </c>
      <c r="L119" s="26">
        <v>7.11</v>
      </c>
      <c r="M119" s="26">
        <f t="shared" si="21"/>
        <v>2303.6400000000003</v>
      </c>
      <c r="N119" s="33">
        <v>343.8</v>
      </c>
      <c r="O119" s="26">
        <v>8.8699999999999992</v>
      </c>
      <c r="P119" s="26">
        <f t="shared" si="22"/>
        <v>3049.5059999999999</v>
      </c>
      <c r="Q119" s="34"/>
      <c r="R119" s="26">
        <v>13.78</v>
      </c>
      <c r="S119" s="26">
        <f t="shared" si="23"/>
        <v>0</v>
      </c>
      <c r="T119" s="40">
        <f t="shared" si="24"/>
        <v>10404.791999999999</v>
      </c>
      <c r="V119" s="20" t="s">
        <v>154</v>
      </c>
      <c r="W119" s="37">
        <v>8591.16</v>
      </c>
      <c r="X119" s="37">
        <v>-1966.96</v>
      </c>
      <c r="Y119" s="11">
        <f t="shared" si="25"/>
        <v>10558.119999999999</v>
      </c>
      <c r="Z119" s="11">
        <f t="shared" si="26"/>
        <v>153.32799999999952</v>
      </c>
      <c r="AA119" s="41">
        <f t="shared" si="27"/>
        <v>-5.6843418860808015E-14</v>
      </c>
      <c r="AD119" s="25" t="s">
        <v>154</v>
      </c>
      <c r="AE119" s="26">
        <v>324</v>
      </c>
      <c r="AF119" s="26">
        <v>8.17</v>
      </c>
      <c r="AG119" s="26">
        <f t="shared" si="28"/>
        <v>2647.08</v>
      </c>
      <c r="AH119" s="26">
        <v>343.8</v>
      </c>
      <c r="AI119" s="26">
        <v>10.199999999999999</v>
      </c>
      <c r="AJ119" s="26">
        <f t="shared" si="29"/>
        <v>3506.7599999999998</v>
      </c>
      <c r="AK119" s="26"/>
      <c r="AL119" s="26">
        <v>16.07</v>
      </c>
      <c r="AM119" s="26">
        <f t="shared" si="30"/>
        <v>0</v>
      </c>
      <c r="AN119" s="32">
        <v>324</v>
      </c>
      <c r="AO119" s="26">
        <v>8.65</v>
      </c>
      <c r="AP119" s="26">
        <f t="shared" si="31"/>
        <v>2802.6</v>
      </c>
      <c r="AQ119" s="33">
        <v>343.8</v>
      </c>
      <c r="AR119" s="26">
        <v>10.8</v>
      </c>
      <c r="AS119" s="26">
        <f t="shared" si="32"/>
        <v>3713.0400000000004</v>
      </c>
      <c r="AT119" s="34"/>
      <c r="AU119" s="26">
        <v>16.78</v>
      </c>
      <c r="AV119" s="26">
        <f t="shared" si="33"/>
        <v>0</v>
      </c>
      <c r="AW119" s="40">
        <f t="shared" si="34"/>
        <v>12669.480000000001</v>
      </c>
      <c r="AY119" s="12">
        <f t="shared" si="35"/>
        <v>2264.6880000000019</v>
      </c>
    </row>
    <row r="120" spans="1:51" x14ac:dyDescent="0.25">
      <c r="A120" s="25" t="s">
        <v>155</v>
      </c>
      <c r="B120" s="26">
        <v>432</v>
      </c>
      <c r="C120" s="26">
        <v>6.71</v>
      </c>
      <c r="D120" s="26">
        <f t="shared" si="18"/>
        <v>2898.72</v>
      </c>
      <c r="E120" s="26">
        <v>186.6</v>
      </c>
      <c r="F120" s="26">
        <v>8.3699999999999992</v>
      </c>
      <c r="G120" s="26">
        <f t="shared" si="19"/>
        <v>1561.8419999999999</v>
      </c>
      <c r="H120" s="26"/>
      <c r="I120" s="26">
        <v>13.2</v>
      </c>
      <c r="J120" s="26">
        <f t="shared" si="20"/>
        <v>0</v>
      </c>
      <c r="K120" s="32">
        <v>432</v>
      </c>
      <c r="L120" s="26">
        <v>7.11</v>
      </c>
      <c r="M120" s="26">
        <f t="shared" si="21"/>
        <v>3071.52</v>
      </c>
      <c r="N120" s="33">
        <v>186.6</v>
      </c>
      <c r="O120" s="26">
        <v>8.8699999999999992</v>
      </c>
      <c r="P120" s="26">
        <f t="shared" si="22"/>
        <v>1655.1419999999998</v>
      </c>
      <c r="Q120" s="34"/>
      <c r="R120" s="26">
        <v>13.78</v>
      </c>
      <c r="S120" s="26">
        <f t="shared" si="23"/>
        <v>0</v>
      </c>
      <c r="T120" s="40">
        <f t="shared" si="24"/>
        <v>9187.2240000000002</v>
      </c>
      <c r="V120" s="20" t="s">
        <v>155</v>
      </c>
      <c r="W120" s="37">
        <v>7585.51</v>
      </c>
      <c r="X120" s="37">
        <v>-1736.75</v>
      </c>
      <c r="Y120" s="11">
        <f t="shared" si="25"/>
        <v>9322.26</v>
      </c>
      <c r="Z120" s="11">
        <f t="shared" si="26"/>
        <v>135.03600000000006</v>
      </c>
      <c r="AA120" s="41">
        <f t="shared" si="27"/>
        <v>2.8421709430404007E-14</v>
      </c>
      <c r="AD120" s="25" t="s">
        <v>155</v>
      </c>
      <c r="AE120" s="26">
        <v>432</v>
      </c>
      <c r="AF120" s="26">
        <v>8.17</v>
      </c>
      <c r="AG120" s="26">
        <f t="shared" si="28"/>
        <v>3529.44</v>
      </c>
      <c r="AH120" s="26">
        <v>186.6</v>
      </c>
      <c r="AI120" s="26">
        <v>10.199999999999999</v>
      </c>
      <c r="AJ120" s="26">
        <f t="shared" si="29"/>
        <v>1903.3199999999997</v>
      </c>
      <c r="AK120" s="26"/>
      <c r="AL120" s="26">
        <v>16.07</v>
      </c>
      <c r="AM120" s="26">
        <f t="shared" si="30"/>
        <v>0</v>
      </c>
      <c r="AN120" s="32">
        <v>432</v>
      </c>
      <c r="AO120" s="26">
        <v>8.65</v>
      </c>
      <c r="AP120" s="26">
        <f t="shared" si="31"/>
        <v>3736.8</v>
      </c>
      <c r="AQ120" s="33">
        <v>186.6</v>
      </c>
      <c r="AR120" s="26">
        <v>10.8</v>
      </c>
      <c r="AS120" s="26">
        <f t="shared" si="32"/>
        <v>2015.28</v>
      </c>
      <c r="AT120" s="34"/>
      <c r="AU120" s="26">
        <v>16.78</v>
      </c>
      <c r="AV120" s="26">
        <f t="shared" si="33"/>
        <v>0</v>
      </c>
      <c r="AW120" s="40">
        <f t="shared" si="34"/>
        <v>11184.840000000002</v>
      </c>
      <c r="AY120" s="12">
        <f t="shared" si="35"/>
        <v>1997.6160000000018</v>
      </c>
    </row>
    <row r="121" spans="1:51" x14ac:dyDescent="0.25">
      <c r="A121" s="25" t="s">
        <v>156</v>
      </c>
      <c r="B121" s="26"/>
      <c r="C121" s="26">
        <v>6.71</v>
      </c>
      <c r="D121" s="26">
        <f t="shared" si="18"/>
        <v>0</v>
      </c>
      <c r="E121" s="26"/>
      <c r="F121" s="26">
        <v>8.3699999999999992</v>
      </c>
      <c r="G121" s="26">
        <f t="shared" si="19"/>
        <v>0</v>
      </c>
      <c r="H121" s="26">
        <v>322.92</v>
      </c>
      <c r="I121" s="26">
        <v>13.2</v>
      </c>
      <c r="J121" s="26">
        <f t="shared" si="20"/>
        <v>4262.5439999999999</v>
      </c>
      <c r="K121" s="34"/>
      <c r="L121" s="26">
        <v>7.11</v>
      </c>
      <c r="M121" s="26">
        <f t="shared" si="21"/>
        <v>0</v>
      </c>
      <c r="N121" s="34"/>
      <c r="O121" s="26">
        <v>8.8699999999999992</v>
      </c>
      <c r="P121" s="26">
        <f t="shared" si="22"/>
        <v>0</v>
      </c>
      <c r="Q121" s="36">
        <v>322.92</v>
      </c>
      <c r="R121" s="26">
        <v>13.78</v>
      </c>
      <c r="S121" s="26">
        <f t="shared" si="23"/>
        <v>4449.8375999999998</v>
      </c>
      <c r="T121" s="40">
        <f t="shared" si="24"/>
        <v>8712.3816000000006</v>
      </c>
      <c r="V121" s="20" t="s">
        <v>156</v>
      </c>
      <c r="W121" s="37">
        <v>7169.82</v>
      </c>
      <c r="X121" s="37">
        <v>-1672.69</v>
      </c>
      <c r="Y121" s="11">
        <f t="shared" si="25"/>
        <v>8842.51</v>
      </c>
      <c r="Z121" s="11">
        <f t="shared" si="26"/>
        <v>130.1283999999996</v>
      </c>
      <c r="AA121" s="41">
        <f t="shared" si="27"/>
        <v>0</v>
      </c>
      <c r="AD121" s="25" t="s">
        <v>156</v>
      </c>
      <c r="AE121" s="26"/>
      <c r="AF121" s="26">
        <v>8.17</v>
      </c>
      <c r="AG121" s="26">
        <f t="shared" si="28"/>
        <v>0</v>
      </c>
      <c r="AH121" s="26"/>
      <c r="AI121" s="26">
        <v>10.199999999999999</v>
      </c>
      <c r="AJ121" s="26">
        <f t="shared" si="29"/>
        <v>0</v>
      </c>
      <c r="AK121" s="26">
        <v>322.92</v>
      </c>
      <c r="AL121" s="26">
        <v>16.07</v>
      </c>
      <c r="AM121" s="26">
        <f t="shared" si="30"/>
        <v>5189.3244000000004</v>
      </c>
      <c r="AN121" s="34"/>
      <c r="AO121" s="26">
        <v>8.65</v>
      </c>
      <c r="AP121" s="26">
        <f t="shared" si="31"/>
        <v>0</v>
      </c>
      <c r="AQ121" s="34"/>
      <c r="AR121" s="26">
        <v>10.8</v>
      </c>
      <c r="AS121" s="26">
        <f t="shared" si="32"/>
        <v>0</v>
      </c>
      <c r="AT121" s="36">
        <v>322.92</v>
      </c>
      <c r="AU121" s="26">
        <v>16.78</v>
      </c>
      <c r="AV121" s="26">
        <f t="shared" si="33"/>
        <v>5418.597600000001</v>
      </c>
      <c r="AW121" s="40">
        <f t="shared" si="34"/>
        <v>10607.922000000002</v>
      </c>
      <c r="AY121" s="12">
        <f t="shared" si="35"/>
        <v>1895.5404000000017</v>
      </c>
    </row>
    <row r="122" spans="1:51" x14ac:dyDescent="0.25">
      <c r="A122" s="25" t="s">
        <v>157</v>
      </c>
      <c r="B122" s="26">
        <v>324</v>
      </c>
      <c r="C122" s="26">
        <v>6.71</v>
      </c>
      <c r="D122" s="26">
        <f t="shared" si="18"/>
        <v>2174.04</v>
      </c>
      <c r="E122" s="26">
        <v>331.8</v>
      </c>
      <c r="F122" s="26">
        <v>8.3699999999999992</v>
      </c>
      <c r="G122" s="26">
        <f t="shared" si="19"/>
        <v>2777.1659999999997</v>
      </c>
      <c r="H122" s="26"/>
      <c r="I122" s="26">
        <v>13.2</v>
      </c>
      <c r="J122" s="26">
        <f t="shared" si="20"/>
        <v>0</v>
      </c>
      <c r="K122" s="32">
        <v>324</v>
      </c>
      <c r="L122" s="26">
        <v>7.11</v>
      </c>
      <c r="M122" s="26">
        <f t="shared" si="21"/>
        <v>2303.6400000000003</v>
      </c>
      <c r="N122" s="33">
        <v>331.8</v>
      </c>
      <c r="O122" s="26">
        <v>8.8699999999999992</v>
      </c>
      <c r="P122" s="26">
        <f t="shared" si="22"/>
        <v>2943.0659999999998</v>
      </c>
      <c r="Q122" s="34"/>
      <c r="R122" s="26">
        <v>13.78</v>
      </c>
      <c r="S122" s="26">
        <f t="shared" si="23"/>
        <v>0</v>
      </c>
      <c r="T122" s="40">
        <f t="shared" si="24"/>
        <v>10197.912</v>
      </c>
      <c r="V122" s="20" t="s">
        <v>157</v>
      </c>
      <c r="W122" s="37">
        <v>8420.34</v>
      </c>
      <c r="X122" s="37">
        <v>-1927.81</v>
      </c>
      <c r="Y122" s="11">
        <f t="shared" si="25"/>
        <v>10348.15</v>
      </c>
      <c r="Z122" s="11">
        <f t="shared" si="26"/>
        <v>150.23799999999937</v>
      </c>
      <c r="AA122" s="41">
        <f t="shared" si="27"/>
        <v>-5.6843418860808015E-14</v>
      </c>
      <c r="AD122" s="25" t="s">
        <v>157</v>
      </c>
      <c r="AE122" s="26">
        <v>324</v>
      </c>
      <c r="AF122" s="26">
        <v>8.17</v>
      </c>
      <c r="AG122" s="26">
        <f t="shared" si="28"/>
        <v>2647.08</v>
      </c>
      <c r="AH122" s="26">
        <v>331.8</v>
      </c>
      <c r="AI122" s="26">
        <v>10.199999999999999</v>
      </c>
      <c r="AJ122" s="26">
        <f t="shared" si="29"/>
        <v>3384.3599999999997</v>
      </c>
      <c r="AK122" s="26"/>
      <c r="AL122" s="26">
        <v>16.07</v>
      </c>
      <c r="AM122" s="26">
        <f t="shared" si="30"/>
        <v>0</v>
      </c>
      <c r="AN122" s="32">
        <v>324</v>
      </c>
      <c r="AO122" s="26">
        <v>8.65</v>
      </c>
      <c r="AP122" s="26">
        <f t="shared" si="31"/>
        <v>2802.6</v>
      </c>
      <c r="AQ122" s="33">
        <v>331.8</v>
      </c>
      <c r="AR122" s="26">
        <v>10.8</v>
      </c>
      <c r="AS122" s="26">
        <f t="shared" si="32"/>
        <v>3583.4400000000005</v>
      </c>
      <c r="AT122" s="34"/>
      <c r="AU122" s="26">
        <v>16.78</v>
      </c>
      <c r="AV122" s="26">
        <f t="shared" si="33"/>
        <v>0</v>
      </c>
      <c r="AW122" s="40">
        <f t="shared" si="34"/>
        <v>12417.48</v>
      </c>
      <c r="AY122" s="12">
        <f t="shared" si="35"/>
        <v>2219.5679999999993</v>
      </c>
    </row>
    <row r="123" spans="1:51" x14ac:dyDescent="0.25">
      <c r="A123" s="25" t="s">
        <v>158</v>
      </c>
      <c r="B123" s="26">
        <v>324</v>
      </c>
      <c r="C123" s="26">
        <v>6.71</v>
      </c>
      <c r="D123" s="26">
        <f t="shared" si="18"/>
        <v>2174.04</v>
      </c>
      <c r="E123" s="26">
        <v>309.60000000000002</v>
      </c>
      <c r="F123" s="26">
        <v>8.3699999999999992</v>
      </c>
      <c r="G123" s="26">
        <f t="shared" si="19"/>
        <v>2591.3519999999999</v>
      </c>
      <c r="H123" s="26"/>
      <c r="I123" s="26">
        <v>13.2</v>
      </c>
      <c r="J123" s="26">
        <f t="shared" si="20"/>
        <v>0</v>
      </c>
      <c r="K123" s="32">
        <v>324</v>
      </c>
      <c r="L123" s="26">
        <v>7.11</v>
      </c>
      <c r="M123" s="26">
        <f t="shared" si="21"/>
        <v>2303.6400000000003</v>
      </c>
      <c r="N123" s="33">
        <v>309.60000000000002</v>
      </c>
      <c r="O123" s="26">
        <v>8.8699999999999992</v>
      </c>
      <c r="P123" s="26">
        <f t="shared" si="22"/>
        <v>2746.152</v>
      </c>
      <c r="Q123" s="34"/>
      <c r="R123" s="26">
        <v>13.78</v>
      </c>
      <c r="S123" s="26">
        <f t="shared" si="23"/>
        <v>0</v>
      </c>
      <c r="T123" s="40">
        <f t="shared" si="24"/>
        <v>9815.1840000000011</v>
      </c>
      <c r="V123" s="20" t="s">
        <v>158</v>
      </c>
      <c r="W123" s="37">
        <v>8061.37</v>
      </c>
      <c r="X123" s="37">
        <v>-1898.45</v>
      </c>
      <c r="Y123" s="11">
        <f t="shared" si="25"/>
        <v>9959.82</v>
      </c>
      <c r="Z123" s="11">
        <f t="shared" si="26"/>
        <v>144.6359999999986</v>
      </c>
      <c r="AA123" s="41">
        <f t="shared" si="27"/>
        <v>0</v>
      </c>
      <c r="AD123" s="25" t="s">
        <v>158</v>
      </c>
      <c r="AE123" s="26">
        <v>324</v>
      </c>
      <c r="AF123" s="26">
        <v>8.17</v>
      </c>
      <c r="AG123" s="26">
        <f t="shared" si="28"/>
        <v>2647.08</v>
      </c>
      <c r="AH123" s="26">
        <v>309.60000000000002</v>
      </c>
      <c r="AI123" s="26">
        <v>10.199999999999999</v>
      </c>
      <c r="AJ123" s="26">
        <f t="shared" si="29"/>
        <v>3157.92</v>
      </c>
      <c r="AK123" s="26"/>
      <c r="AL123" s="26">
        <v>16.07</v>
      </c>
      <c r="AM123" s="26">
        <f t="shared" si="30"/>
        <v>0</v>
      </c>
      <c r="AN123" s="32">
        <v>324</v>
      </c>
      <c r="AO123" s="26">
        <v>8.65</v>
      </c>
      <c r="AP123" s="26">
        <f t="shared" si="31"/>
        <v>2802.6</v>
      </c>
      <c r="AQ123" s="33">
        <v>309.60000000000002</v>
      </c>
      <c r="AR123" s="26">
        <v>10.8</v>
      </c>
      <c r="AS123" s="26">
        <f t="shared" si="32"/>
        <v>3343.6800000000003</v>
      </c>
      <c r="AT123" s="34"/>
      <c r="AU123" s="26">
        <v>16.78</v>
      </c>
      <c r="AV123" s="26">
        <f t="shared" si="33"/>
        <v>0</v>
      </c>
      <c r="AW123" s="40">
        <f t="shared" si="34"/>
        <v>11951.28</v>
      </c>
      <c r="AY123" s="12">
        <f t="shared" si="35"/>
        <v>2136.0959999999995</v>
      </c>
    </row>
    <row r="124" spans="1:51" x14ac:dyDescent="0.25">
      <c r="A124" s="25" t="s">
        <v>159</v>
      </c>
      <c r="B124" s="26"/>
      <c r="C124" s="26">
        <v>6.71</v>
      </c>
      <c r="D124" s="26">
        <f t="shared" si="18"/>
        <v>0</v>
      </c>
      <c r="E124" s="26"/>
      <c r="F124" s="26">
        <v>8.3699999999999992</v>
      </c>
      <c r="G124" s="26">
        <f t="shared" si="19"/>
        <v>0</v>
      </c>
      <c r="H124" s="26">
        <v>306.60000000000002</v>
      </c>
      <c r="I124" s="26">
        <v>13.2</v>
      </c>
      <c r="J124" s="26">
        <f t="shared" si="20"/>
        <v>4047.12</v>
      </c>
      <c r="K124" s="34"/>
      <c r="L124" s="26">
        <v>7.11</v>
      </c>
      <c r="M124" s="26">
        <f t="shared" si="21"/>
        <v>0</v>
      </c>
      <c r="N124" s="34"/>
      <c r="O124" s="26">
        <v>8.8699999999999992</v>
      </c>
      <c r="P124" s="26">
        <f t="shared" si="22"/>
        <v>0</v>
      </c>
      <c r="Q124" s="33">
        <v>306.60000000000002</v>
      </c>
      <c r="R124" s="26">
        <v>13.78</v>
      </c>
      <c r="S124" s="26">
        <f t="shared" si="23"/>
        <v>4224.9480000000003</v>
      </c>
      <c r="T124" s="40">
        <f t="shared" si="24"/>
        <v>8272.0679999999993</v>
      </c>
      <c r="V124" s="20" t="s">
        <v>159</v>
      </c>
      <c r="W124" s="37">
        <v>6807.48</v>
      </c>
      <c r="X124" s="37">
        <v>-1588.13</v>
      </c>
      <c r="Y124" s="11">
        <f t="shared" si="25"/>
        <v>8395.61</v>
      </c>
      <c r="Z124" s="11">
        <f t="shared" si="26"/>
        <v>123.54200000000128</v>
      </c>
      <c r="AA124" s="41">
        <f t="shared" si="27"/>
        <v>0</v>
      </c>
      <c r="AD124" s="25" t="s">
        <v>159</v>
      </c>
      <c r="AE124" s="26"/>
      <c r="AF124" s="26">
        <v>8.17</v>
      </c>
      <c r="AG124" s="26">
        <f t="shared" si="28"/>
        <v>0</v>
      </c>
      <c r="AH124" s="26"/>
      <c r="AI124" s="26">
        <v>10.199999999999999</v>
      </c>
      <c r="AJ124" s="26">
        <f t="shared" si="29"/>
        <v>0</v>
      </c>
      <c r="AK124" s="26">
        <v>306.60000000000002</v>
      </c>
      <c r="AL124" s="26">
        <v>16.07</v>
      </c>
      <c r="AM124" s="26">
        <f t="shared" si="30"/>
        <v>4927.0620000000008</v>
      </c>
      <c r="AN124" s="34"/>
      <c r="AO124" s="26">
        <v>8.65</v>
      </c>
      <c r="AP124" s="26">
        <f t="shared" si="31"/>
        <v>0</v>
      </c>
      <c r="AQ124" s="34"/>
      <c r="AR124" s="26">
        <v>10.8</v>
      </c>
      <c r="AS124" s="26">
        <f t="shared" si="32"/>
        <v>0</v>
      </c>
      <c r="AT124" s="33">
        <v>306.60000000000002</v>
      </c>
      <c r="AU124" s="26">
        <v>16.78</v>
      </c>
      <c r="AV124" s="26">
        <f t="shared" si="33"/>
        <v>5144.7480000000005</v>
      </c>
      <c r="AW124" s="40">
        <f t="shared" si="34"/>
        <v>10071.810000000001</v>
      </c>
      <c r="AY124" s="12">
        <f t="shared" si="35"/>
        <v>1799.742000000002</v>
      </c>
    </row>
    <row r="125" spans="1:51" x14ac:dyDescent="0.25">
      <c r="A125" s="25" t="s">
        <v>160</v>
      </c>
      <c r="B125" s="26">
        <v>324</v>
      </c>
      <c r="C125" s="26">
        <v>6.71</v>
      </c>
      <c r="D125" s="26">
        <f t="shared" si="18"/>
        <v>2174.04</v>
      </c>
      <c r="E125" s="26">
        <v>337.2</v>
      </c>
      <c r="F125" s="26">
        <v>8.3699999999999992</v>
      </c>
      <c r="G125" s="26">
        <f t="shared" si="19"/>
        <v>2822.3639999999996</v>
      </c>
      <c r="H125" s="26"/>
      <c r="I125" s="26">
        <v>13.2</v>
      </c>
      <c r="J125" s="26">
        <f t="shared" si="20"/>
        <v>0</v>
      </c>
      <c r="K125" s="32">
        <v>324</v>
      </c>
      <c r="L125" s="26">
        <v>7.11</v>
      </c>
      <c r="M125" s="26">
        <f t="shared" si="21"/>
        <v>2303.6400000000003</v>
      </c>
      <c r="N125" s="33">
        <v>337.2</v>
      </c>
      <c r="O125" s="26">
        <v>8.8699999999999992</v>
      </c>
      <c r="P125" s="26">
        <f t="shared" si="22"/>
        <v>2990.9639999999995</v>
      </c>
      <c r="Q125" s="34"/>
      <c r="R125" s="26">
        <v>13.78</v>
      </c>
      <c r="S125" s="26">
        <f t="shared" si="23"/>
        <v>0</v>
      </c>
      <c r="T125" s="40">
        <f t="shared" si="24"/>
        <v>10291.008</v>
      </c>
      <c r="V125" s="20" t="s">
        <v>160</v>
      </c>
      <c r="W125" s="37">
        <v>8497.26</v>
      </c>
      <c r="X125" s="37">
        <v>-1945.4</v>
      </c>
      <c r="Y125" s="11">
        <f t="shared" si="25"/>
        <v>10442.66</v>
      </c>
      <c r="Z125" s="11">
        <f t="shared" si="26"/>
        <v>151.65200000000004</v>
      </c>
      <c r="AA125" s="41">
        <f t="shared" si="27"/>
        <v>5.6843418860808015E-14</v>
      </c>
      <c r="AD125" s="25" t="s">
        <v>160</v>
      </c>
      <c r="AE125" s="26">
        <v>324</v>
      </c>
      <c r="AF125" s="26">
        <v>8.17</v>
      </c>
      <c r="AG125" s="26">
        <f t="shared" si="28"/>
        <v>2647.08</v>
      </c>
      <c r="AH125" s="26">
        <v>337.2</v>
      </c>
      <c r="AI125" s="26">
        <v>10.199999999999999</v>
      </c>
      <c r="AJ125" s="26">
        <f t="shared" si="29"/>
        <v>3439.4399999999996</v>
      </c>
      <c r="AK125" s="26"/>
      <c r="AL125" s="26">
        <v>16.07</v>
      </c>
      <c r="AM125" s="26">
        <f t="shared" si="30"/>
        <v>0</v>
      </c>
      <c r="AN125" s="32">
        <v>324</v>
      </c>
      <c r="AO125" s="26">
        <v>8.65</v>
      </c>
      <c r="AP125" s="26">
        <f t="shared" si="31"/>
        <v>2802.6</v>
      </c>
      <c r="AQ125" s="33">
        <v>337.2</v>
      </c>
      <c r="AR125" s="26">
        <v>10.8</v>
      </c>
      <c r="AS125" s="26">
        <f t="shared" si="32"/>
        <v>3641.76</v>
      </c>
      <c r="AT125" s="34"/>
      <c r="AU125" s="26">
        <v>16.78</v>
      </c>
      <c r="AV125" s="26">
        <f t="shared" si="33"/>
        <v>0</v>
      </c>
      <c r="AW125" s="40">
        <f t="shared" si="34"/>
        <v>12530.88</v>
      </c>
      <c r="AY125" s="12">
        <f t="shared" si="35"/>
        <v>2239.8719999999994</v>
      </c>
    </row>
    <row r="126" spans="1:51" x14ac:dyDescent="0.25">
      <c r="A126" s="25" t="s">
        <v>161</v>
      </c>
      <c r="B126" s="26">
        <v>324</v>
      </c>
      <c r="C126" s="26">
        <v>6.71</v>
      </c>
      <c r="D126" s="26">
        <f t="shared" si="18"/>
        <v>2174.04</v>
      </c>
      <c r="E126" s="26">
        <v>279</v>
      </c>
      <c r="F126" s="26">
        <v>8.3699999999999992</v>
      </c>
      <c r="G126" s="26">
        <f t="shared" si="19"/>
        <v>2335.2299999999996</v>
      </c>
      <c r="H126" s="26"/>
      <c r="I126" s="26">
        <v>13.2</v>
      </c>
      <c r="J126" s="26">
        <f t="shared" si="20"/>
        <v>0</v>
      </c>
      <c r="K126" s="32">
        <v>324</v>
      </c>
      <c r="L126" s="26">
        <v>7.11</v>
      </c>
      <c r="M126" s="26">
        <f t="shared" si="21"/>
        <v>2303.6400000000003</v>
      </c>
      <c r="N126" s="35">
        <v>279</v>
      </c>
      <c r="O126" s="26">
        <v>8.8699999999999992</v>
      </c>
      <c r="P126" s="26">
        <f t="shared" si="22"/>
        <v>2474.7299999999996</v>
      </c>
      <c r="Q126" s="34"/>
      <c r="R126" s="26">
        <v>13.78</v>
      </c>
      <c r="S126" s="26">
        <f t="shared" si="23"/>
        <v>0</v>
      </c>
      <c r="T126" s="40">
        <f t="shared" si="24"/>
        <v>9287.64</v>
      </c>
      <c r="V126" s="20" t="s">
        <v>161</v>
      </c>
      <c r="W126" s="37">
        <v>7668.72</v>
      </c>
      <c r="X126" s="37">
        <v>-1755.7</v>
      </c>
      <c r="Y126" s="11">
        <f t="shared" si="25"/>
        <v>9424.42</v>
      </c>
      <c r="Z126" s="11">
        <f t="shared" si="26"/>
        <v>136.78000000000065</v>
      </c>
      <c r="AA126" s="41">
        <f t="shared" si="27"/>
        <v>0</v>
      </c>
      <c r="AD126" s="25" t="s">
        <v>161</v>
      </c>
      <c r="AE126" s="26">
        <v>324</v>
      </c>
      <c r="AF126" s="26">
        <v>8.17</v>
      </c>
      <c r="AG126" s="26">
        <f t="shared" si="28"/>
        <v>2647.08</v>
      </c>
      <c r="AH126" s="26">
        <v>279</v>
      </c>
      <c r="AI126" s="26">
        <v>10.199999999999999</v>
      </c>
      <c r="AJ126" s="26">
        <f t="shared" si="29"/>
        <v>2845.7999999999997</v>
      </c>
      <c r="AK126" s="26"/>
      <c r="AL126" s="26">
        <v>16.07</v>
      </c>
      <c r="AM126" s="26">
        <f t="shared" si="30"/>
        <v>0</v>
      </c>
      <c r="AN126" s="32">
        <v>324</v>
      </c>
      <c r="AO126" s="26">
        <v>8.65</v>
      </c>
      <c r="AP126" s="26">
        <f t="shared" si="31"/>
        <v>2802.6</v>
      </c>
      <c r="AQ126" s="35">
        <v>279</v>
      </c>
      <c r="AR126" s="26">
        <v>10.8</v>
      </c>
      <c r="AS126" s="26">
        <f t="shared" si="32"/>
        <v>3013.2000000000003</v>
      </c>
      <c r="AT126" s="34"/>
      <c r="AU126" s="26">
        <v>16.78</v>
      </c>
      <c r="AV126" s="26">
        <f t="shared" si="33"/>
        <v>0</v>
      </c>
      <c r="AW126" s="40">
        <f t="shared" si="34"/>
        <v>11308.68</v>
      </c>
      <c r="AY126" s="12">
        <f t="shared" si="35"/>
        <v>2021.0400000000009</v>
      </c>
    </row>
    <row r="127" spans="1:51" x14ac:dyDescent="0.25">
      <c r="A127" s="25" t="s">
        <v>162</v>
      </c>
      <c r="B127" s="26">
        <v>186.2</v>
      </c>
      <c r="C127" s="26">
        <v>6.71</v>
      </c>
      <c r="D127" s="26">
        <f t="shared" si="18"/>
        <v>1249.4019999999998</v>
      </c>
      <c r="E127" s="26">
        <v>122.2</v>
      </c>
      <c r="F127" s="26">
        <v>8.3699999999999992</v>
      </c>
      <c r="G127" s="26">
        <f t="shared" si="19"/>
        <v>1022.814</v>
      </c>
      <c r="H127" s="26"/>
      <c r="I127" s="26">
        <v>13.2</v>
      </c>
      <c r="J127" s="26">
        <f t="shared" si="20"/>
        <v>0</v>
      </c>
      <c r="K127" s="32">
        <v>252</v>
      </c>
      <c r="L127" s="26">
        <v>7.11</v>
      </c>
      <c r="M127" s="26">
        <f t="shared" si="21"/>
        <v>1791.72</v>
      </c>
      <c r="N127" s="33">
        <v>56.4</v>
      </c>
      <c r="O127" s="26">
        <v>8.8699999999999992</v>
      </c>
      <c r="P127" s="26">
        <f t="shared" si="22"/>
        <v>500.26799999999992</v>
      </c>
      <c r="Q127" s="34"/>
      <c r="R127" s="26">
        <v>13.78</v>
      </c>
      <c r="S127" s="26">
        <f t="shared" si="23"/>
        <v>0</v>
      </c>
      <c r="T127" s="40">
        <f t="shared" si="24"/>
        <v>4564.2039999999997</v>
      </c>
      <c r="V127" s="20" t="s">
        <v>162</v>
      </c>
      <c r="W127" s="37">
        <v>3818.56</v>
      </c>
      <c r="X127" s="21">
        <v>-667.68</v>
      </c>
      <c r="Y127" s="11">
        <f t="shared" si="25"/>
        <v>4486.24</v>
      </c>
      <c r="Z127" s="11">
        <f t="shared" si="26"/>
        <v>-77.963999999999942</v>
      </c>
      <c r="AA127" s="41">
        <f t="shared" si="27"/>
        <v>-2.1316282072803006E-14</v>
      </c>
      <c r="AD127" s="25" t="s">
        <v>162</v>
      </c>
      <c r="AE127" s="26">
        <v>186.2</v>
      </c>
      <c r="AF127" s="26">
        <v>8.17</v>
      </c>
      <c r="AG127" s="26">
        <f t="shared" si="28"/>
        <v>1521.2539999999999</v>
      </c>
      <c r="AH127" s="26">
        <v>122.2</v>
      </c>
      <c r="AI127" s="26">
        <v>10.199999999999999</v>
      </c>
      <c r="AJ127" s="26">
        <f t="shared" si="29"/>
        <v>1246.44</v>
      </c>
      <c r="AK127" s="26"/>
      <c r="AL127" s="26">
        <v>16.07</v>
      </c>
      <c r="AM127" s="26">
        <f t="shared" si="30"/>
        <v>0</v>
      </c>
      <c r="AN127" s="32">
        <v>252</v>
      </c>
      <c r="AO127" s="26">
        <v>8.65</v>
      </c>
      <c r="AP127" s="26">
        <f t="shared" si="31"/>
        <v>2179.8000000000002</v>
      </c>
      <c r="AQ127" s="33">
        <v>56.4</v>
      </c>
      <c r="AR127" s="26">
        <v>10.8</v>
      </c>
      <c r="AS127" s="26">
        <f t="shared" si="32"/>
        <v>609.12</v>
      </c>
      <c r="AT127" s="34"/>
      <c r="AU127" s="26">
        <v>16.78</v>
      </c>
      <c r="AV127" s="26">
        <f t="shared" si="33"/>
        <v>0</v>
      </c>
      <c r="AW127" s="40">
        <f t="shared" si="34"/>
        <v>5556.6140000000005</v>
      </c>
      <c r="AY127" s="12">
        <f t="shared" si="35"/>
        <v>992.41000000000076</v>
      </c>
    </row>
    <row r="128" spans="1:51" x14ac:dyDescent="0.25">
      <c r="A128" s="25" t="s">
        <v>163</v>
      </c>
      <c r="B128" s="26">
        <v>0</v>
      </c>
      <c r="C128" s="26">
        <v>6.71</v>
      </c>
      <c r="D128" s="26">
        <f t="shared" si="18"/>
        <v>0</v>
      </c>
      <c r="E128" s="26">
        <v>0</v>
      </c>
      <c r="F128" s="26">
        <v>8.3699999999999992</v>
      </c>
      <c r="G128" s="26">
        <f t="shared" si="19"/>
        <v>0</v>
      </c>
      <c r="H128" s="26">
        <f>113.4*6</f>
        <v>680.40000000000009</v>
      </c>
      <c r="I128" s="26">
        <v>13.2</v>
      </c>
      <c r="J128" s="26">
        <f t="shared" si="20"/>
        <v>8981.2800000000007</v>
      </c>
      <c r="K128" s="34"/>
      <c r="L128" s="26">
        <v>7.11</v>
      </c>
      <c r="M128" s="26">
        <f t="shared" si="21"/>
        <v>0</v>
      </c>
      <c r="N128" s="34"/>
      <c r="O128" s="26">
        <v>8.8699999999999992</v>
      </c>
      <c r="P128" s="26">
        <f t="shared" si="22"/>
        <v>0</v>
      </c>
      <c r="Q128" s="33">
        <v>680.4</v>
      </c>
      <c r="R128" s="26">
        <v>13.78</v>
      </c>
      <c r="S128" s="26">
        <f t="shared" si="23"/>
        <v>9375.9119999999984</v>
      </c>
      <c r="T128" s="40">
        <f t="shared" si="24"/>
        <v>18357.191999999999</v>
      </c>
      <c r="V128" s="20" t="s">
        <v>163</v>
      </c>
      <c r="W128" s="37">
        <v>16588.080000000002</v>
      </c>
      <c r="X128" s="37">
        <v>-2043.19</v>
      </c>
      <c r="Y128" s="11">
        <f t="shared" si="25"/>
        <v>18631.27</v>
      </c>
      <c r="Z128" s="11">
        <f t="shared" si="26"/>
        <v>274.07800000000134</v>
      </c>
      <c r="AA128" s="41">
        <f t="shared" si="27"/>
        <v>0</v>
      </c>
      <c r="AD128" s="25" t="s">
        <v>163</v>
      </c>
      <c r="AE128" s="26">
        <v>0</v>
      </c>
      <c r="AF128" s="26">
        <v>8.17</v>
      </c>
      <c r="AG128" s="26">
        <f t="shared" si="28"/>
        <v>0</v>
      </c>
      <c r="AH128" s="26">
        <v>0</v>
      </c>
      <c r="AI128" s="26">
        <v>10.199999999999999</v>
      </c>
      <c r="AJ128" s="26">
        <f t="shared" si="29"/>
        <v>0</v>
      </c>
      <c r="AK128" s="26">
        <f>113.4*6</f>
        <v>680.40000000000009</v>
      </c>
      <c r="AL128" s="26">
        <v>16.07</v>
      </c>
      <c r="AM128" s="26">
        <f t="shared" si="30"/>
        <v>10934.028000000002</v>
      </c>
      <c r="AN128" s="34"/>
      <c r="AO128" s="26">
        <v>8.65</v>
      </c>
      <c r="AP128" s="26">
        <f t="shared" si="31"/>
        <v>0</v>
      </c>
      <c r="AQ128" s="34"/>
      <c r="AR128" s="26">
        <v>10.8</v>
      </c>
      <c r="AS128" s="26">
        <f t="shared" si="32"/>
        <v>0</v>
      </c>
      <c r="AT128" s="33">
        <v>680.4</v>
      </c>
      <c r="AU128" s="26">
        <v>16.78</v>
      </c>
      <c r="AV128" s="26">
        <f t="shared" si="33"/>
        <v>11417.112000000001</v>
      </c>
      <c r="AW128" s="40">
        <f t="shared" si="34"/>
        <v>22351.140000000003</v>
      </c>
      <c r="AY128" s="12">
        <f t="shared" si="35"/>
        <v>3993.948000000004</v>
      </c>
    </row>
    <row r="129" spans="1:51" x14ac:dyDescent="0.25">
      <c r="A129" s="25" t="s">
        <v>164</v>
      </c>
      <c r="B129" s="26">
        <v>432</v>
      </c>
      <c r="C129" s="26">
        <v>6.71</v>
      </c>
      <c r="D129" s="26">
        <f t="shared" si="18"/>
        <v>2898.72</v>
      </c>
      <c r="E129" s="26">
        <v>179.4</v>
      </c>
      <c r="F129" s="26">
        <v>8.3699999999999992</v>
      </c>
      <c r="G129" s="26">
        <f t="shared" si="19"/>
        <v>1501.578</v>
      </c>
      <c r="H129" s="26"/>
      <c r="I129" s="26">
        <v>13.2</v>
      </c>
      <c r="J129" s="26">
        <f t="shared" si="20"/>
        <v>0</v>
      </c>
      <c r="K129" s="32">
        <v>324</v>
      </c>
      <c r="L129" s="26">
        <v>7.11</v>
      </c>
      <c r="M129" s="26">
        <f t="shared" si="21"/>
        <v>2303.6400000000003</v>
      </c>
      <c r="N129" s="33">
        <v>287.39999999999998</v>
      </c>
      <c r="O129" s="26">
        <v>8.8699999999999992</v>
      </c>
      <c r="P129" s="26">
        <f t="shared" si="22"/>
        <v>2549.2379999999994</v>
      </c>
      <c r="Q129" s="34"/>
      <c r="R129" s="26">
        <v>13.78</v>
      </c>
      <c r="S129" s="26">
        <f t="shared" si="23"/>
        <v>0</v>
      </c>
      <c r="T129" s="40">
        <f t="shared" si="24"/>
        <v>9253.1759999999995</v>
      </c>
      <c r="V129" s="20" t="s">
        <v>164</v>
      </c>
      <c r="W129" s="37">
        <v>7673.05</v>
      </c>
      <c r="X129" s="37">
        <v>-1713.3</v>
      </c>
      <c r="Y129" s="11">
        <f t="shared" si="25"/>
        <v>9386.35</v>
      </c>
      <c r="Z129" s="11">
        <f t="shared" si="26"/>
        <v>133.17400000000089</v>
      </c>
      <c r="AA129" s="41">
        <f t="shared" si="27"/>
        <v>0</v>
      </c>
      <c r="AD129" s="25" t="s">
        <v>164</v>
      </c>
      <c r="AE129" s="26">
        <v>432</v>
      </c>
      <c r="AF129" s="26">
        <v>8.17</v>
      </c>
      <c r="AG129" s="26">
        <f t="shared" si="28"/>
        <v>3529.44</v>
      </c>
      <c r="AH129" s="26">
        <v>179.4</v>
      </c>
      <c r="AI129" s="26">
        <v>10.199999999999999</v>
      </c>
      <c r="AJ129" s="26">
        <f t="shared" si="29"/>
        <v>1829.8799999999999</v>
      </c>
      <c r="AK129" s="26"/>
      <c r="AL129" s="26">
        <v>16.07</v>
      </c>
      <c r="AM129" s="26">
        <f t="shared" si="30"/>
        <v>0</v>
      </c>
      <c r="AN129" s="32">
        <v>324</v>
      </c>
      <c r="AO129" s="26">
        <v>8.65</v>
      </c>
      <c r="AP129" s="26">
        <f t="shared" si="31"/>
        <v>2802.6</v>
      </c>
      <c r="AQ129" s="33">
        <v>287.39999999999998</v>
      </c>
      <c r="AR129" s="26">
        <v>10.8</v>
      </c>
      <c r="AS129" s="26">
        <f t="shared" si="32"/>
        <v>3103.92</v>
      </c>
      <c r="AT129" s="34"/>
      <c r="AU129" s="26">
        <v>16.78</v>
      </c>
      <c r="AV129" s="26">
        <f t="shared" si="33"/>
        <v>0</v>
      </c>
      <c r="AW129" s="40">
        <f t="shared" si="34"/>
        <v>11265.84</v>
      </c>
      <c r="AY129" s="12">
        <f t="shared" si="35"/>
        <v>2012.6640000000007</v>
      </c>
    </row>
    <row r="130" spans="1:51" x14ac:dyDescent="0.25">
      <c r="A130" s="25" t="s">
        <v>165</v>
      </c>
      <c r="B130" s="26"/>
      <c r="C130" s="26">
        <v>6.71</v>
      </c>
      <c r="D130" s="26">
        <f t="shared" si="18"/>
        <v>0</v>
      </c>
      <c r="E130" s="26"/>
      <c r="F130" s="26">
        <v>8.3699999999999992</v>
      </c>
      <c r="G130" s="26">
        <f t="shared" si="19"/>
        <v>0</v>
      </c>
      <c r="H130" s="26">
        <v>299.16000000000003</v>
      </c>
      <c r="I130" s="26">
        <v>13.2</v>
      </c>
      <c r="J130" s="26">
        <f t="shared" si="20"/>
        <v>3948.9120000000003</v>
      </c>
      <c r="K130" s="34"/>
      <c r="L130" s="26">
        <v>7.11</v>
      </c>
      <c r="M130" s="26">
        <f t="shared" si="21"/>
        <v>0</v>
      </c>
      <c r="N130" s="34"/>
      <c r="O130" s="26">
        <v>8.8699999999999992</v>
      </c>
      <c r="P130" s="26">
        <f t="shared" si="22"/>
        <v>0</v>
      </c>
      <c r="Q130" s="36">
        <v>299.16000000000003</v>
      </c>
      <c r="R130" s="26">
        <v>13.78</v>
      </c>
      <c r="S130" s="26">
        <f t="shared" si="23"/>
        <v>4122.4247999999998</v>
      </c>
      <c r="T130" s="40">
        <f t="shared" si="24"/>
        <v>8071.3368</v>
      </c>
      <c r="V130" s="20" t="s">
        <v>165</v>
      </c>
      <c r="W130" s="37">
        <v>6642.18</v>
      </c>
      <c r="X130" s="37">
        <v>-1549.65</v>
      </c>
      <c r="Y130" s="11">
        <f t="shared" si="25"/>
        <v>8191.83</v>
      </c>
      <c r="Z130" s="11">
        <f t="shared" si="26"/>
        <v>120.49319999999989</v>
      </c>
      <c r="AA130" s="41">
        <f t="shared" si="27"/>
        <v>0</v>
      </c>
      <c r="AD130" s="25" t="s">
        <v>165</v>
      </c>
      <c r="AE130" s="26"/>
      <c r="AF130" s="26">
        <v>8.17</v>
      </c>
      <c r="AG130" s="26">
        <f t="shared" si="28"/>
        <v>0</v>
      </c>
      <c r="AH130" s="26"/>
      <c r="AI130" s="26">
        <v>10.199999999999999</v>
      </c>
      <c r="AJ130" s="26">
        <f t="shared" si="29"/>
        <v>0</v>
      </c>
      <c r="AK130" s="26">
        <v>299.16000000000003</v>
      </c>
      <c r="AL130" s="26">
        <v>16.07</v>
      </c>
      <c r="AM130" s="26">
        <f t="shared" si="30"/>
        <v>4807.5012000000006</v>
      </c>
      <c r="AN130" s="34"/>
      <c r="AO130" s="26">
        <v>8.65</v>
      </c>
      <c r="AP130" s="26">
        <f t="shared" si="31"/>
        <v>0</v>
      </c>
      <c r="AQ130" s="34"/>
      <c r="AR130" s="26">
        <v>10.8</v>
      </c>
      <c r="AS130" s="26">
        <f t="shared" si="32"/>
        <v>0</v>
      </c>
      <c r="AT130" s="36">
        <v>299.16000000000003</v>
      </c>
      <c r="AU130" s="26">
        <v>16.78</v>
      </c>
      <c r="AV130" s="26">
        <f t="shared" si="33"/>
        <v>5019.9048000000012</v>
      </c>
      <c r="AW130" s="40">
        <f t="shared" si="34"/>
        <v>9827.4060000000027</v>
      </c>
      <c r="AY130" s="12">
        <f t="shared" si="35"/>
        <v>1756.0692000000026</v>
      </c>
    </row>
    <row r="131" spans="1:51" x14ac:dyDescent="0.25">
      <c r="A131" s="25" t="s">
        <v>166</v>
      </c>
      <c r="B131" s="26">
        <v>432</v>
      </c>
      <c r="C131" s="26">
        <v>6.71</v>
      </c>
      <c r="D131" s="26">
        <f t="shared" si="18"/>
        <v>2898.72</v>
      </c>
      <c r="E131" s="26">
        <v>237.6</v>
      </c>
      <c r="F131" s="26">
        <v>8.3699999999999992</v>
      </c>
      <c r="G131" s="26">
        <f t="shared" si="19"/>
        <v>1988.7119999999998</v>
      </c>
      <c r="H131" s="26"/>
      <c r="I131" s="26">
        <v>13.2</v>
      </c>
      <c r="J131" s="26">
        <f t="shared" si="20"/>
        <v>0</v>
      </c>
      <c r="K131" s="32">
        <v>432</v>
      </c>
      <c r="L131" s="26">
        <v>7.11</v>
      </c>
      <c r="M131" s="26">
        <f t="shared" si="21"/>
        <v>3071.52</v>
      </c>
      <c r="N131" s="33">
        <v>237.6</v>
      </c>
      <c r="O131" s="26">
        <v>8.8699999999999992</v>
      </c>
      <c r="P131" s="26">
        <f t="shared" si="22"/>
        <v>2107.5119999999997</v>
      </c>
      <c r="Q131" s="34"/>
      <c r="R131" s="26">
        <v>13.78</v>
      </c>
      <c r="S131" s="26">
        <f t="shared" si="23"/>
        <v>0</v>
      </c>
      <c r="T131" s="40">
        <f t="shared" si="24"/>
        <v>10066.464</v>
      </c>
      <c r="V131" s="20" t="s">
        <v>166</v>
      </c>
      <c r="W131" s="37">
        <v>8311.57</v>
      </c>
      <c r="X131" s="37">
        <v>-1902.93</v>
      </c>
      <c r="Y131" s="11">
        <f t="shared" si="25"/>
        <v>10214.5</v>
      </c>
      <c r="Z131" s="11">
        <f t="shared" si="26"/>
        <v>148.03600000000006</v>
      </c>
      <c r="AA131" s="41">
        <f t="shared" si="27"/>
        <v>2.8421709430404007E-14</v>
      </c>
      <c r="AD131" s="25" t="s">
        <v>166</v>
      </c>
      <c r="AE131" s="26">
        <v>432</v>
      </c>
      <c r="AF131" s="26">
        <v>8.17</v>
      </c>
      <c r="AG131" s="26">
        <f t="shared" si="28"/>
        <v>3529.44</v>
      </c>
      <c r="AH131" s="26">
        <v>237.6</v>
      </c>
      <c r="AI131" s="26">
        <v>10.199999999999999</v>
      </c>
      <c r="AJ131" s="26">
        <f t="shared" si="29"/>
        <v>2423.52</v>
      </c>
      <c r="AK131" s="26"/>
      <c r="AL131" s="26">
        <v>16.07</v>
      </c>
      <c r="AM131" s="26">
        <f t="shared" si="30"/>
        <v>0</v>
      </c>
      <c r="AN131" s="32">
        <v>432</v>
      </c>
      <c r="AO131" s="26">
        <v>8.65</v>
      </c>
      <c r="AP131" s="26">
        <f t="shared" si="31"/>
        <v>3736.8</v>
      </c>
      <c r="AQ131" s="33">
        <v>237.6</v>
      </c>
      <c r="AR131" s="26">
        <v>10.8</v>
      </c>
      <c r="AS131" s="26">
        <f t="shared" si="32"/>
        <v>2566.08</v>
      </c>
      <c r="AT131" s="34"/>
      <c r="AU131" s="26">
        <v>16.78</v>
      </c>
      <c r="AV131" s="26">
        <f t="shared" si="33"/>
        <v>0</v>
      </c>
      <c r="AW131" s="40">
        <f t="shared" si="34"/>
        <v>12255.84</v>
      </c>
      <c r="AY131" s="12">
        <f t="shared" si="35"/>
        <v>2189.3760000000002</v>
      </c>
    </row>
    <row r="132" spans="1:51" x14ac:dyDescent="0.25">
      <c r="A132" s="25" t="s">
        <v>167</v>
      </c>
      <c r="B132" s="26">
        <v>252</v>
      </c>
      <c r="C132" s="26">
        <v>6.71</v>
      </c>
      <c r="D132" s="26">
        <f t="shared" si="18"/>
        <v>1690.92</v>
      </c>
      <c r="E132" s="26">
        <v>370.2</v>
      </c>
      <c r="F132" s="26">
        <v>8.3699999999999992</v>
      </c>
      <c r="G132" s="26">
        <f t="shared" si="19"/>
        <v>3098.5739999999996</v>
      </c>
      <c r="H132" s="26"/>
      <c r="I132" s="26">
        <v>13.2</v>
      </c>
      <c r="J132" s="26">
        <f t="shared" si="20"/>
        <v>0</v>
      </c>
      <c r="K132" s="32">
        <v>252</v>
      </c>
      <c r="L132" s="26">
        <v>7.11</v>
      </c>
      <c r="M132" s="26">
        <f t="shared" si="21"/>
        <v>1791.72</v>
      </c>
      <c r="N132" s="33">
        <v>370.2</v>
      </c>
      <c r="O132" s="26">
        <v>8.8699999999999992</v>
      </c>
      <c r="P132" s="26">
        <f t="shared" si="22"/>
        <v>3283.6739999999995</v>
      </c>
      <c r="Q132" s="34"/>
      <c r="R132" s="26">
        <v>13.78</v>
      </c>
      <c r="S132" s="26">
        <f t="shared" si="23"/>
        <v>0</v>
      </c>
      <c r="T132" s="40">
        <f t="shared" si="24"/>
        <v>9864.887999999999</v>
      </c>
      <c r="V132" s="20" t="s">
        <v>167</v>
      </c>
      <c r="W132" s="37">
        <v>8145.37</v>
      </c>
      <c r="X132" s="37">
        <v>-1865</v>
      </c>
      <c r="Y132" s="11">
        <f t="shared" si="25"/>
        <v>10010.369999999999</v>
      </c>
      <c r="Z132" s="11">
        <f t="shared" si="26"/>
        <v>145.48199999999997</v>
      </c>
      <c r="AA132" s="41">
        <f t="shared" si="27"/>
        <v>5.6843418860808015E-14</v>
      </c>
      <c r="AD132" s="25" t="s">
        <v>167</v>
      </c>
      <c r="AE132" s="26">
        <v>252</v>
      </c>
      <c r="AF132" s="26">
        <v>8.17</v>
      </c>
      <c r="AG132" s="26">
        <f t="shared" si="28"/>
        <v>2058.84</v>
      </c>
      <c r="AH132" s="26">
        <v>370.2</v>
      </c>
      <c r="AI132" s="26">
        <v>10.199999999999999</v>
      </c>
      <c r="AJ132" s="26">
        <f t="shared" si="29"/>
        <v>3776.0399999999995</v>
      </c>
      <c r="AK132" s="26"/>
      <c r="AL132" s="26">
        <v>16.07</v>
      </c>
      <c r="AM132" s="26">
        <f t="shared" si="30"/>
        <v>0</v>
      </c>
      <c r="AN132" s="32">
        <v>252</v>
      </c>
      <c r="AO132" s="26">
        <v>8.65</v>
      </c>
      <c r="AP132" s="26">
        <f t="shared" si="31"/>
        <v>2179.8000000000002</v>
      </c>
      <c r="AQ132" s="33">
        <v>370.2</v>
      </c>
      <c r="AR132" s="26">
        <v>10.8</v>
      </c>
      <c r="AS132" s="26">
        <f t="shared" si="32"/>
        <v>3998.1600000000003</v>
      </c>
      <c r="AT132" s="34"/>
      <c r="AU132" s="26">
        <v>16.78</v>
      </c>
      <c r="AV132" s="26">
        <f t="shared" si="33"/>
        <v>0</v>
      </c>
      <c r="AW132" s="40">
        <f t="shared" si="34"/>
        <v>12012.84</v>
      </c>
      <c r="AY132" s="12">
        <f t="shared" si="35"/>
        <v>2147.9520000000011</v>
      </c>
    </row>
    <row r="133" spans="1:51" x14ac:dyDescent="0.25">
      <c r="A133" s="25" t="s">
        <v>168</v>
      </c>
      <c r="B133" s="26"/>
      <c r="C133" s="26">
        <v>6.71</v>
      </c>
      <c r="D133" s="26">
        <f t="shared" ref="D133:D196" si="36">B133*C133</f>
        <v>0</v>
      </c>
      <c r="E133" s="26"/>
      <c r="F133" s="26">
        <v>8.3699999999999992</v>
      </c>
      <c r="G133" s="26">
        <f t="shared" ref="G133:G196" si="37">E133*F133</f>
        <v>0</v>
      </c>
      <c r="H133" s="26">
        <v>315</v>
      </c>
      <c r="I133" s="26">
        <v>13.2</v>
      </c>
      <c r="J133" s="26">
        <f t="shared" ref="J133:J196" si="38">H133*I133</f>
        <v>4158</v>
      </c>
      <c r="K133" s="34"/>
      <c r="L133" s="26">
        <v>7.11</v>
      </c>
      <c r="M133" s="26">
        <f t="shared" ref="M133:M196" si="39">K133*L133</f>
        <v>0</v>
      </c>
      <c r="N133" s="34"/>
      <c r="O133" s="26">
        <v>8.8699999999999992</v>
      </c>
      <c r="P133" s="26">
        <f t="shared" ref="P133:P196" si="40">N133*O133</f>
        <v>0</v>
      </c>
      <c r="Q133" s="35">
        <v>315</v>
      </c>
      <c r="R133" s="26">
        <v>13.78</v>
      </c>
      <c r="S133" s="26">
        <f t="shared" ref="S133:S196" si="41">Q133*R133</f>
        <v>4340.7</v>
      </c>
      <c r="T133" s="40">
        <f t="shared" ref="T133:T196" si="42">D133+G133+J133+M133+P133+S133</f>
        <v>8498.7000000000007</v>
      </c>
      <c r="V133" s="20" t="s">
        <v>168</v>
      </c>
      <c r="W133" s="37">
        <v>6994.02</v>
      </c>
      <c r="X133" s="37">
        <v>-1631.61</v>
      </c>
      <c r="Y133" s="11">
        <f t="shared" ref="Y133:Y196" si="43">W133-X133</f>
        <v>8625.630000000001</v>
      </c>
      <c r="Z133" s="11">
        <f t="shared" ref="Z133:Z196" si="44">Y133-T133</f>
        <v>126.93000000000029</v>
      </c>
      <c r="AA133" s="41">
        <f t="shared" ref="AA133:AA196" si="45">B133+E133+H133-K133-N133-Q133</f>
        <v>0</v>
      </c>
      <c r="AD133" s="25" t="s">
        <v>168</v>
      </c>
      <c r="AE133" s="26"/>
      <c r="AF133" s="26">
        <v>8.17</v>
      </c>
      <c r="AG133" s="26">
        <f t="shared" ref="AG133:AG196" si="46">AE133*AF133</f>
        <v>0</v>
      </c>
      <c r="AH133" s="26"/>
      <c r="AI133" s="26">
        <v>10.199999999999999</v>
      </c>
      <c r="AJ133" s="26">
        <f t="shared" ref="AJ133:AJ196" si="47">AH133*AI133</f>
        <v>0</v>
      </c>
      <c r="AK133" s="26">
        <v>315</v>
      </c>
      <c r="AL133" s="26">
        <v>16.07</v>
      </c>
      <c r="AM133" s="26">
        <f t="shared" ref="AM133:AM196" si="48">AK133*AL133</f>
        <v>5062.05</v>
      </c>
      <c r="AN133" s="34"/>
      <c r="AO133" s="26">
        <v>8.65</v>
      </c>
      <c r="AP133" s="26">
        <f t="shared" ref="AP133:AP196" si="49">AN133*AO133</f>
        <v>0</v>
      </c>
      <c r="AQ133" s="34"/>
      <c r="AR133" s="26">
        <v>10.8</v>
      </c>
      <c r="AS133" s="26">
        <f t="shared" ref="AS133:AS196" si="50">AQ133*AR133</f>
        <v>0</v>
      </c>
      <c r="AT133" s="35">
        <v>315</v>
      </c>
      <c r="AU133" s="26">
        <v>16.78</v>
      </c>
      <c r="AV133" s="26">
        <f t="shared" ref="AV133:AV196" si="51">AT133*AU133</f>
        <v>5285.7000000000007</v>
      </c>
      <c r="AW133" s="40">
        <f t="shared" ref="AW133:AW196" si="52">AG133+AJ133+AM133+AP133+AS133+AV133</f>
        <v>10347.75</v>
      </c>
      <c r="AY133" s="12">
        <f t="shared" ref="AY133:AY196" si="53">AW133-T133</f>
        <v>1849.0499999999993</v>
      </c>
    </row>
    <row r="134" spans="1:51" x14ac:dyDescent="0.25">
      <c r="A134" s="25" t="s">
        <v>169</v>
      </c>
      <c r="B134" s="26">
        <v>198</v>
      </c>
      <c r="C134" s="26">
        <v>6.71</v>
      </c>
      <c r="D134" s="26">
        <f t="shared" si="36"/>
        <v>1328.58</v>
      </c>
      <c r="E134" s="26">
        <v>483</v>
      </c>
      <c r="F134" s="26">
        <v>8.3699999999999992</v>
      </c>
      <c r="G134" s="26">
        <f t="shared" si="37"/>
        <v>4042.7099999999996</v>
      </c>
      <c r="H134" s="26"/>
      <c r="I134" s="26">
        <v>13.2</v>
      </c>
      <c r="J134" s="26">
        <f t="shared" si="38"/>
        <v>0</v>
      </c>
      <c r="K134" s="32">
        <v>198</v>
      </c>
      <c r="L134" s="26">
        <v>7.11</v>
      </c>
      <c r="M134" s="26">
        <f t="shared" si="39"/>
        <v>1407.78</v>
      </c>
      <c r="N134" s="35">
        <v>483</v>
      </c>
      <c r="O134" s="26">
        <v>8.8699999999999992</v>
      </c>
      <c r="P134" s="26">
        <f t="shared" si="40"/>
        <v>4284.21</v>
      </c>
      <c r="Q134" s="34"/>
      <c r="R134" s="26">
        <v>13.78</v>
      </c>
      <c r="S134" s="26">
        <f t="shared" si="41"/>
        <v>0</v>
      </c>
      <c r="T134" s="40">
        <f t="shared" si="42"/>
        <v>11063.279999999999</v>
      </c>
      <c r="V134" s="20" t="s">
        <v>169</v>
      </c>
      <c r="W134" s="37">
        <v>9135.19</v>
      </c>
      <c r="X134" s="37">
        <v>-2091.4899999999998</v>
      </c>
      <c r="Y134" s="11">
        <f t="shared" si="43"/>
        <v>11226.68</v>
      </c>
      <c r="Z134" s="11">
        <f t="shared" si="44"/>
        <v>163.40000000000146</v>
      </c>
      <c r="AA134" s="41">
        <f t="shared" si="45"/>
        <v>0</v>
      </c>
      <c r="AD134" s="25" t="s">
        <v>169</v>
      </c>
      <c r="AE134" s="26">
        <v>198</v>
      </c>
      <c r="AF134" s="26">
        <v>8.17</v>
      </c>
      <c r="AG134" s="26">
        <f t="shared" si="46"/>
        <v>1617.66</v>
      </c>
      <c r="AH134" s="26">
        <v>483</v>
      </c>
      <c r="AI134" s="26">
        <v>10.199999999999999</v>
      </c>
      <c r="AJ134" s="26">
        <f t="shared" si="47"/>
        <v>4926.5999999999995</v>
      </c>
      <c r="AK134" s="26"/>
      <c r="AL134" s="26">
        <v>16.07</v>
      </c>
      <c r="AM134" s="26">
        <f t="shared" si="48"/>
        <v>0</v>
      </c>
      <c r="AN134" s="32">
        <v>198</v>
      </c>
      <c r="AO134" s="26">
        <v>8.65</v>
      </c>
      <c r="AP134" s="26">
        <f t="shared" si="49"/>
        <v>1712.7</v>
      </c>
      <c r="AQ134" s="35">
        <v>483</v>
      </c>
      <c r="AR134" s="26">
        <v>10.8</v>
      </c>
      <c r="AS134" s="26">
        <f t="shared" si="50"/>
        <v>5216.4000000000005</v>
      </c>
      <c r="AT134" s="34"/>
      <c r="AU134" s="26">
        <v>16.78</v>
      </c>
      <c r="AV134" s="26">
        <f t="shared" si="51"/>
        <v>0</v>
      </c>
      <c r="AW134" s="40">
        <f t="shared" si="52"/>
        <v>13473.36</v>
      </c>
      <c r="AY134" s="12">
        <f t="shared" si="53"/>
        <v>2410.0800000000017</v>
      </c>
    </row>
    <row r="135" spans="1:51" x14ac:dyDescent="0.25">
      <c r="A135" s="25" t="s">
        <v>170</v>
      </c>
      <c r="B135" s="26">
        <v>198</v>
      </c>
      <c r="C135" s="26">
        <v>6.71</v>
      </c>
      <c r="D135" s="26">
        <f t="shared" si="36"/>
        <v>1328.58</v>
      </c>
      <c r="E135" s="26">
        <v>426</v>
      </c>
      <c r="F135" s="26">
        <v>8.3699999999999992</v>
      </c>
      <c r="G135" s="26">
        <f t="shared" si="37"/>
        <v>3565.62</v>
      </c>
      <c r="H135" s="26"/>
      <c r="I135" s="26">
        <v>13.2</v>
      </c>
      <c r="J135" s="26">
        <f t="shared" si="38"/>
        <v>0</v>
      </c>
      <c r="K135" s="32">
        <v>198</v>
      </c>
      <c r="L135" s="26">
        <v>7.11</v>
      </c>
      <c r="M135" s="26">
        <f t="shared" si="39"/>
        <v>1407.78</v>
      </c>
      <c r="N135" s="35">
        <v>426</v>
      </c>
      <c r="O135" s="26">
        <v>8.8699999999999992</v>
      </c>
      <c r="P135" s="26">
        <f t="shared" si="40"/>
        <v>3778.62</v>
      </c>
      <c r="Q135" s="34"/>
      <c r="R135" s="26">
        <v>13.78</v>
      </c>
      <c r="S135" s="26">
        <f t="shared" si="41"/>
        <v>0</v>
      </c>
      <c r="T135" s="40">
        <f t="shared" si="42"/>
        <v>10080.599999999999</v>
      </c>
      <c r="V135" s="20" t="s">
        <v>170</v>
      </c>
      <c r="W135" s="37">
        <v>8323.75</v>
      </c>
      <c r="X135" s="37">
        <v>-1905.71</v>
      </c>
      <c r="Y135" s="11">
        <f t="shared" si="43"/>
        <v>10229.459999999999</v>
      </c>
      <c r="Z135" s="11">
        <f t="shared" si="44"/>
        <v>148.86000000000058</v>
      </c>
      <c r="AA135" s="41">
        <f t="shared" si="45"/>
        <v>0</v>
      </c>
      <c r="AD135" s="25" t="s">
        <v>170</v>
      </c>
      <c r="AE135" s="26">
        <v>198</v>
      </c>
      <c r="AF135" s="26">
        <v>8.17</v>
      </c>
      <c r="AG135" s="26">
        <f t="shared" si="46"/>
        <v>1617.66</v>
      </c>
      <c r="AH135" s="26">
        <v>426</v>
      </c>
      <c r="AI135" s="26">
        <v>10.199999999999999</v>
      </c>
      <c r="AJ135" s="26">
        <f t="shared" si="47"/>
        <v>4345.2</v>
      </c>
      <c r="AK135" s="26"/>
      <c r="AL135" s="26">
        <v>16.07</v>
      </c>
      <c r="AM135" s="26">
        <f t="shared" si="48"/>
        <v>0</v>
      </c>
      <c r="AN135" s="32">
        <v>198</v>
      </c>
      <c r="AO135" s="26">
        <v>8.65</v>
      </c>
      <c r="AP135" s="26">
        <f t="shared" si="49"/>
        <v>1712.7</v>
      </c>
      <c r="AQ135" s="35">
        <v>426</v>
      </c>
      <c r="AR135" s="26">
        <v>10.8</v>
      </c>
      <c r="AS135" s="26">
        <f t="shared" si="50"/>
        <v>4600.8</v>
      </c>
      <c r="AT135" s="34"/>
      <c r="AU135" s="26">
        <v>16.78</v>
      </c>
      <c r="AV135" s="26">
        <f t="shared" si="51"/>
        <v>0</v>
      </c>
      <c r="AW135" s="40">
        <f t="shared" si="52"/>
        <v>12276.36</v>
      </c>
      <c r="AY135" s="12">
        <f t="shared" si="53"/>
        <v>2195.760000000002</v>
      </c>
    </row>
    <row r="136" spans="1:51" x14ac:dyDescent="0.25">
      <c r="A136" s="25" t="s">
        <v>171</v>
      </c>
      <c r="B136" s="26">
        <v>312</v>
      </c>
      <c r="C136" s="26">
        <v>6.71</v>
      </c>
      <c r="D136" s="26">
        <f t="shared" si="36"/>
        <v>2093.52</v>
      </c>
      <c r="E136" s="26"/>
      <c r="F136" s="26">
        <v>8.3699999999999992</v>
      </c>
      <c r="G136" s="26">
        <f t="shared" si="37"/>
        <v>0</v>
      </c>
      <c r="H136" s="26"/>
      <c r="I136" s="26">
        <v>13.2</v>
      </c>
      <c r="J136" s="26">
        <f t="shared" si="38"/>
        <v>0</v>
      </c>
      <c r="K136" s="32">
        <v>312</v>
      </c>
      <c r="L136" s="26">
        <v>7.11</v>
      </c>
      <c r="M136" s="26">
        <f t="shared" si="39"/>
        <v>2218.3200000000002</v>
      </c>
      <c r="N136" s="34"/>
      <c r="O136" s="26">
        <v>8.8699999999999992</v>
      </c>
      <c r="P136" s="26">
        <f t="shared" si="40"/>
        <v>0</v>
      </c>
      <c r="Q136" s="34"/>
      <c r="R136" s="26">
        <v>13.78</v>
      </c>
      <c r="S136" s="26">
        <f t="shared" si="41"/>
        <v>0</v>
      </c>
      <c r="T136" s="40">
        <f t="shared" si="42"/>
        <v>4311.84</v>
      </c>
      <c r="V136" s="20" t="s">
        <v>171</v>
      </c>
      <c r="W136" s="37">
        <v>3559.87</v>
      </c>
      <c r="X136" s="21">
        <v>-815.09</v>
      </c>
      <c r="Y136" s="11">
        <f t="shared" si="43"/>
        <v>4374.96</v>
      </c>
      <c r="Z136" s="11">
        <f t="shared" si="44"/>
        <v>63.119999999999891</v>
      </c>
      <c r="AA136" s="41">
        <f t="shared" si="45"/>
        <v>0</v>
      </c>
      <c r="AD136" s="25" t="s">
        <v>171</v>
      </c>
      <c r="AE136" s="26">
        <v>312</v>
      </c>
      <c r="AF136" s="26">
        <v>8.17</v>
      </c>
      <c r="AG136" s="26">
        <f t="shared" si="46"/>
        <v>2549.04</v>
      </c>
      <c r="AH136" s="26"/>
      <c r="AI136" s="26">
        <v>10.199999999999999</v>
      </c>
      <c r="AJ136" s="26">
        <f t="shared" si="47"/>
        <v>0</v>
      </c>
      <c r="AK136" s="26"/>
      <c r="AL136" s="26">
        <v>16.07</v>
      </c>
      <c r="AM136" s="26">
        <f t="shared" si="48"/>
        <v>0</v>
      </c>
      <c r="AN136" s="32">
        <v>312</v>
      </c>
      <c r="AO136" s="26">
        <v>8.65</v>
      </c>
      <c r="AP136" s="26">
        <f t="shared" si="49"/>
        <v>2698.8</v>
      </c>
      <c r="AQ136" s="34"/>
      <c r="AR136" s="26">
        <v>10.8</v>
      </c>
      <c r="AS136" s="26">
        <f t="shared" si="50"/>
        <v>0</v>
      </c>
      <c r="AT136" s="34"/>
      <c r="AU136" s="26">
        <v>16.78</v>
      </c>
      <c r="AV136" s="26">
        <f t="shared" si="51"/>
        <v>0</v>
      </c>
      <c r="AW136" s="40">
        <f t="shared" si="52"/>
        <v>5247.84</v>
      </c>
      <c r="AY136" s="12">
        <f t="shared" si="53"/>
        <v>936</v>
      </c>
    </row>
    <row r="137" spans="1:51" x14ac:dyDescent="0.25">
      <c r="A137" s="25" t="s">
        <v>172</v>
      </c>
      <c r="B137" s="26">
        <v>198</v>
      </c>
      <c r="C137" s="26">
        <v>6.71</v>
      </c>
      <c r="D137" s="26">
        <f t="shared" si="36"/>
        <v>1328.58</v>
      </c>
      <c r="E137" s="26">
        <v>461.16</v>
      </c>
      <c r="F137" s="26">
        <v>8.3699999999999992</v>
      </c>
      <c r="G137" s="26">
        <f t="shared" si="37"/>
        <v>3859.9092000000001</v>
      </c>
      <c r="H137" s="26"/>
      <c r="I137" s="26">
        <v>13.2</v>
      </c>
      <c r="J137" s="26">
        <f t="shared" si="38"/>
        <v>0</v>
      </c>
      <c r="K137" s="32">
        <v>198</v>
      </c>
      <c r="L137" s="26">
        <v>7.11</v>
      </c>
      <c r="M137" s="26">
        <f t="shared" si="39"/>
        <v>1407.78</v>
      </c>
      <c r="N137" s="36">
        <v>461.16</v>
      </c>
      <c r="O137" s="26">
        <v>8.8699999999999992</v>
      </c>
      <c r="P137" s="26">
        <f t="shared" si="40"/>
        <v>4090.4892</v>
      </c>
      <c r="Q137" s="34"/>
      <c r="R137" s="26">
        <v>13.78</v>
      </c>
      <c r="S137" s="26">
        <f t="shared" si="41"/>
        <v>0</v>
      </c>
      <c r="T137" s="40">
        <f t="shared" si="42"/>
        <v>10686.758399999999</v>
      </c>
      <c r="V137" s="20" t="s">
        <v>172</v>
      </c>
      <c r="W137" s="37">
        <v>8824.27</v>
      </c>
      <c r="X137" s="37">
        <v>-2020.29</v>
      </c>
      <c r="Y137" s="11">
        <f t="shared" si="43"/>
        <v>10844.560000000001</v>
      </c>
      <c r="Z137" s="11">
        <f t="shared" si="44"/>
        <v>157.80160000000251</v>
      </c>
      <c r="AA137" s="41">
        <f t="shared" si="45"/>
        <v>5.6843418860808015E-14</v>
      </c>
      <c r="AD137" s="25" t="s">
        <v>172</v>
      </c>
      <c r="AE137" s="26">
        <v>198</v>
      </c>
      <c r="AF137" s="26">
        <v>8.17</v>
      </c>
      <c r="AG137" s="26">
        <f t="shared" si="46"/>
        <v>1617.66</v>
      </c>
      <c r="AH137" s="26">
        <v>461.16</v>
      </c>
      <c r="AI137" s="26">
        <v>10.199999999999999</v>
      </c>
      <c r="AJ137" s="26">
        <f t="shared" si="47"/>
        <v>4703.8320000000003</v>
      </c>
      <c r="AK137" s="26"/>
      <c r="AL137" s="26">
        <v>16.07</v>
      </c>
      <c r="AM137" s="26">
        <f t="shared" si="48"/>
        <v>0</v>
      </c>
      <c r="AN137" s="32">
        <v>198</v>
      </c>
      <c r="AO137" s="26">
        <v>8.65</v>
      </c>
      <c r="AP137" s="26">
        <f t="shared" si="49"/>
        <v>1712.7</v>
      </c>
      <c r="AQ137" s="36">
        <v>461.16</v>
      </c>
      <c r="AR137" s="26">
        <v>10.8</v>
      </c>
      <c r="AS137" s="26">
        <f t="shared" si="50"/>
        <v>4980.5280000000002</v>
      </c>
      <c r="AT137" s="34"/>
      <c r="AU137" s="26">
        <v>16.78</v>
      </c>
      <c r="AV137" s="26">
        <f t="shared" si="51"/>
        <v>0</v>
      </c>
      <c r="AW137" s="40">
        <f t="shared" si="52"/>
        <v>13014.720000000001</v>
      </c>
      <c r="AY137" s="12">
        <f t="shared" si="53"/>
        <v>2327.9616000000024</v>
      </c>
    </row>
    <row r="138" spans="1:51" x14ac:dyDescent="0.25">
      <c r="A138" s="25" t="s">
        <v>173</v>
      </c>
      <c r="B138" s="26"/>
      <c r="C138" s="26">
        <v>6.71</v>
      </c>
      <c r="D138" s="26">
        <f t="shared" si="36"/>
        <v>0</v>
      </c>
      <c r="E138" s="26"/>
      <c r="F138" s="26">
        <v>8.3699999999999992</v>
      </c>
      <c r="G138" s="26">
        <f t="shared" si="37"/>
        <v>0</v>
      </c>
      <c r="H138" s="26">
        <v>618</v>
      </c>
      <c r="I138" s="26">
        <v>13.2</v>
      </c>
      <c r="J138" s="26">
        <f t="shared" si="38"/>
        <v>8157.5999999999995</v>
      </c>
      <c r="K138" s="34"/>
      <c r="L138" s="26">
        <v>7.11</v>
      </c>
      <c r="M138" s="26">
        <f t="shared" si="39"/>
        <v>0</v>
      </c>
      <c r="N138" s="34"/>
      <c r="O138" s="26">
        <v>8.8699999999999992</v>
      </c>
      <c r="P138" s="26">
        <f t="shared" si="40"/>
        <v>0</v>
      </c>
      <c r="Q138" s="35">
        <v>618</v>
      </c>
      <c r="R138" s="26">
        <v>13.78</v>
      </c>
      <c r="S138" s="26">
        <f t="shared" si="41"/>
        <v>8516.0399999999991</v>
      </c>
      <c r="T138" s="40">
        <f t="shared" si="42"/>
        <v>16673.64</v>
      </c>
      <c r="V138" s="20" t="s">
        <v>173</v>
      </c>
      <c r="W138" s="37">
        <v>13721.46</v>
      </c>
      <c r="X138" s="37">
        <v>-3201.13</v>
      </c>
      <c r="Y138" s="11">
        <f t="shared" si="43"/>
        <v>16922.59</v>
      </c>
      <c r="Z138" s="11">
        <f t="shared" si="44"/>
        <v>248.95000000000073</v>
      </c>
      <c r="AA138" s="41">
        <f t="shared" si="45"/>
        <v>0</v>
      </c>
      <c r="AD138" s="25" t="s">
        <v>173</v>
      </c>
      <c r="AE138" s="26"/>
      <c r="AF138" s="26">
        <v>8.17</v>
      </c>
      <c r="AG138" s="26">
        <f t="shared" si="46"/>
        <v>0</v>
      </c>
      <c r="AH138" s="26"/>
      <c r="AI138" s="26">
        <v>10.199999999999999</v>
      </c>
      <c r="AJ138" s="26">
        <f t="shared" si="47"/>
        <v>0</v>
      </c>
      <c r="AK138" s="26">
        <v>618</v>
      </c>
      <c r="AL138" s="26">
        <v>16.07</v>
      </c>
      <c r="AM138" s="26">
        <f t="shared" si="48"/>
        <v>9931.26</v>
      </c>
      <c r="AN138" s="34"/>
      <c r="AO138" s="26">
        <v>8.65</v>
      </c>
      <c r="AP138" s="26">
        <f t="shared" si="49"/>
        <v>0</v>
      </c>
      <c r="AQ138" s="34"/>
      <c r="AR138" s="26">
        <v>10.8</v>
      </c>
      <c r="AS138" s="26">
        <f t="shared" si="50"/>
        <v>0</v>
      </c>
      <c r="AT138" s="35">
        <v>618</v>
      </c>
      <c r="AU138" s="26">
        <v>16.78</v>
      </c>
      <c r="AV138" s="26">
        <f t="shared" si="51"/>
        <v>10370.040000000001</v>
      </c>
      <c r="AW138" s="40">
        <f t="shared" si="52"/>
        <v>20301.300000000003</v>
      </c>
      <c r="AY138" s="12">
        <f t="shared" si="53"/>
        <v>3627.6600000000035</v>
      </c>
    </row>
    <row r="139" spans="1:51" x14ac:dyDescent="0.25">
      <c r="A139" s="25" t="s">
        <v>174</v>
      </c>
      <c r="B139" s="26">
        <v>252</v>
      </c>
      <c r="C139" s="26">
        <v>6.71</v>
      </c>
      <c r="D139" s="26">
        <f t="shared" si="36"/>
        <v>1690.92</v>
      </c>
      <c r="E139" s="26">
        <v>76.2</v>
      </c>
      <c r="F139" s="26">
        <v>8.3699999999999992</v>
      </c>
      <c r="G139" s="26">
        <f t="shared" si="37"/>
        <v>637.79399999999998</v>
      </c>
      <c r="H139" s="26"/>
      <c r="I139" s="26">
        <v>13.2</v>
      </c>
      <c r="J139" s="26">
        <f t="shared" si="38"/>
        <v>0</v>
      </c>
      <c r="K139" s="32">
        <v>252</v>
      </c>
      <c r="L139" s="26">
        <v>7.11</v>
      </c>
      <c r="M139" s="26">
        <f t="shared" si="39"/>
        <v>1791.72</v>
      </c>
      <c r="N139" s="33">
        <v>76.2</v>
      </c>
      <c r="O139" s="26">
        <v>8.8699999999999992</v>
      </c>
      <c r="P139" s="26">
        <f t="shared" si="40"/>
        <v>675.89400000000001</v>
      </c>
      <c r="Q139" s="34"/>
      <c r="R139" s="26">
        <v>13.78</v>
      </c>
      <c r="S139" s="26">
        <f t="shared" si="41"/>
        <v>0</v>
      </c>
      <c r="T139" s="40">
        <f t="shared" si="42"/>
        <v>4796.3280000000004</v>
      </c>
      <c r="V139" s="20" t="s">
        <v>174</v>
      </c>
      <c r="W139" s="37">
        <v>3960.07</v>
      </c>
      <c r="X139" s="21">
        <v>-906.68</v>
      </c>
      <c r="Y139" s="11">
        <f t="shared" si="43"/>
        <v>4866.75</v>
      </c>
      <c r="Z139" s="11">
        <f t="shared" si="44"/>
        <v>70.421999999999571</v>
      </c>
      <c r="AA139" s="41">
        <f t="shared" si="45"/>
        <v>-1.4210854715202004E-14</v>
      </c>
      <c r="AD139" s="25" t="s">
        <v>174</v>
      </c>
      <c r="AE139" s="26">
        <v>252</v>
      </c>
      <c r="AF139" s="26">
        <v>8.17</v>
      </c>
      <c r="AG139" s="26">
        <f t="shared" si="46"/>
        <v>2058.84</v>
      </c>
      <c r="AH139" s="26">
        <v>76.2</v>
      </c>
      <c r="AI139" s="26">
        <v>10.199999999999999</v>
      </c>
      <c r="AJ139" s="26">
        <f t="shared" si="47"/>
        <v>777.24</v>
      </c>
      <c r="AK139" s="26"/>
      <c r="AL139" s="26">
        <v>16.07</v>
      </c>
      <c r="AM139" s="26">
        <f t="shared" si="48"/>
        <v>0</v>
      </c>
      <c r="AN139" s="32">
        <v>252</v>
      </c>
      <c r="AO139" s="26">
        <v>8.65</v>
      </c>
      <c r="AP139" s="26">
        <f t="shared" si="49"/>
        <v>2179.8000000000002</v>
      </c>
      <c r="AQ139" s="33">
        <v>76.2</v>
      </c>
      <c r="AR139" s="26">
        <v>10.8</v>
      </c>
      <c r="AS139" s="26">
        <f t="shared" si="50"/>
        <v>822.96</v>
      </c>
      <c r="AT139" s="34"/>
      <c r="AU139" s="26">
        <v>16.78</v>
      </c>
      <c r="AV139" s="26">
        <f t="shared" si="51"/>
        <v>0</v>
      </c>
      <c r="AW139" s="40">
        <f t="shared" si="52"/>
        <v>5838.84</v>
      </c>
      <c r="AY139" s="12">
        <f t="shared" si="53"/>
        <v>1042.5119999999997</v>
      </c>
    </row>
    <row r="140" spans="1:51" x14ac:dyDescent="0.25">
      <c r="A140" s="25" t="s">
        <v>175</v>
      </c>
      <c r="B140" s="26">
        <v>198</v>
      </c>
      <c r="C140" s="26">
        <v>6.71</v>
      </c>
      <c r="D140" s="26">
        <f t="shared" si="36"/>
        <v>1328.58</v>
      </c>
      <c r="E140" s="26">
        <v>481.8</v>
      </c>
      <c r="F140" s="26">
        <v>8.3699999999999992</v>
      </c>
      <c r="G140" s="26">
        <f t="shared" si="37"/>
        <v>4032.6659999999997</v>
      </c>
      <c r="H140" s="26"/>
      <c r="I140" s="26">
        <v>13.2</v>
      </c>
      <c r="J140" s="26">
        <f t="shared" si="38"/>
        <v>0</v>
      </c>
      <c r="K140" s="32">
        <v>198</v>
      </c>
      <c r="L140" s="26">
        <v>7.11</v>
      </c>
      <c r="M140" s="26">
        <f t="shared" si="39"/>
        <v>1407.78</v>
      </c>
      <c r="N140" s="33">
        <v>481.8</v>
      </c>
      <c r="O140" s="26">
        <v>8.8699999999999992</v>
      </c>
      <c r="P140" s="26">
        <f t="shared" si="40"/>
        <v>4273.5659999999998</v>
      </c>
      <c r="Q140" s="34"/>
      <c r="R140" s="26">
        <v>13.78</v>
      </c>
      <c r="S140" s="26">
        <f t="shared" si="41"/>
        <v>0</v>
      </c>
      <c r="T140" s="40">
        <f t="shared" si="42"/>
        <v>11042.591999999999</v>
      </c>
      <c r="V140" s="20" t="s">
        <v>175</v>
      </c>
      <c r="W140" s="37">
        <v>9118.09</v>
      </c>
      <c r="X140" s="37">
        <v>-2087.58</v>
      </c>
      <c r="Y140" s="11">
        <f t="shared" si="43"/>
        <v>11205.67</v>
      </c>
      <c r="Z140" s="11">
        <f t="shared" si="44"/>
        <v>163.07800000000134</v>
      </c>
      <c r="AA140" s="41">
        <f t="shared" si="45"/>
        <v>-5.6843418860808015E-14</v>
      </c>
      <c r="AD140" s="25" t="s">
        <v>175</v>
      </c>
      <c r="AE140" s="26">
        <v>198</v>
      </c>
      <c r="AF140" s="26">
        <v>8.17</v>
      </c>
      <c r="AG140" s="26">
        <f t="shared" si="46"/>
        <v>1617.66</v>
      </c>
      <c r="AH140" s="26">
        <v>481.8</v>
      </c>
      <c r="AI140" s="26">
        <v>10.199999999999999</v>
      </c>
      <c r="AJ140" s="26">
        <f t="shared" si="47"/>
        <v>4914.3599999999997</v>
      </c>
      <c r="AK140" s="26"/>
      <c r="AL140" s="26">
        <v>16.07</v>
      </c>
      <c r="AM140" s="26">
        <f t="shared" si="48"/>
        <v>0</v>
      </c>
      <c r="AN140" s="32">
        <v>198</v>
      </c>
      <c r="AO140" s="26">
        <v>8.65</v>
      </c>
      <c r="AP140" s="26">
        <f t="shared" si="49"/>
        <v>1712.7</v>
      </c>
      <c r="AQ140" s="33">
        <v>481.8</v>
      </c>
      <c r="AR140" s="26">
        <v>10.8</v>
      </c>
      <c r="AS140" s="26">
        <f t="shared" si="50"/>
        <v>5203.4400000000005</v>
      </c>
      <c r="AT140" s="34"/>
      <c r="AU140" s="26">
        <v>16.78</v>
      </c>
      <c r="AV140" s="26">
        <f t="shared" si="51"/>
        <v>0</v>
      </c>
      <c r="AW140" s="40">
        <f t="shared" si="52"/>
        <v>13448.16</v>
      </c>
      <c r="AY140" s="12">
        <f t="shared" si="53"/>
        <v>2405.5680000000011</v>
      </c>
    </row>
    <row r="141" spans="1:51" x14ac:dyDescent="0.25">
      <c r="A141" s="25" t="s">
        <v>176</v>
      </c>
      <c r="B141" s="26">
        <v>336</v>
      </c>
      <c r="C141" s="26">
        <v>6.71</v>
      </c>
      <c r="D141" s="26">
        <f t="shared" si="36"/>
        <v>2254.56</v>
      </c>
      <c r="E141" s="26">
        <v>285.60000000000002</v>
      </c>
      <c r="F141" s="26">
        <v>8.3699999999999992</v>
      </c>
      <c r="G141" s="26">
        <f t="shared" si="37"/>
        <v>2390.4719999999998</v>
      </c>
      <c r="H141" s="26"/>
      <c r="I141" s="26">
        <v>13.2</v>
      </c>
      <c r="J141" s="26">
        <f t="shared" si="38"/>
        <v>0</v>
      </c>
      <c r="K141" s="32">
        <v>324</v>
      </c>
      <c r="L141" s="26">
        <v>7.11</v>
      </c>
      <c r="M141" s="26">
        <f t="shared" si="39"/>
        <v>2303.6400000000003</v>
      </c>
      <c r="N141" s="33">
        <v>297.60000000000002</v>
      </c>
      <c r="O141" s="26">
        <v>8.8699999999999992</v>
      </c>
      <c r="P141" s="26">
        <f t="shared" si="40"/>
        <v>2639.712</v>
      </c>
      <c r="Q141" s="34"/>
      <c r="R141" s="26">
        <v>13.78</v>
      </c>
      <c r="S141" s="26">
        <f t="shared" si="41"/>
        <v>0</v>
      </c>
      <c r="T141" s="40">
        <f t="shared" si="42"/>
        <v>9588.384</v>
      </c>
      <c r="V141" s="20" t="s">
        <v>176</v>
      </c>
      <c r="W141" s="37">
        <v>7874.22</v>
      </c>
      <c r="X141" s="37">
        <v>-1875.57</v>
      </c>
      <c r="Y141" s="11">
        <f t="shared" si="43"/>
        <v>9749.7900000000009</v>
      </c>
      <c r="Z141" s="11">
        <f t="shared" si="44"/>
        <v>161.40600000000086</v>
      </c>
      <c r="AA141" s="41">
        <f t="shared" si="45"/>
        <v>0</v>
      </c>
      <c r="AD141" s="25" t="s">
        <v>176</v>
      </c>
      <c r="AE141" s="26">
        <v>336</v>
      </c>
      <c r="AF141" s="26">
        <v>8.17</v>
      </c>
      <c r="AG141" s="26">
        <f t="shared" si="46"/>
        <v>2745.12</v>
      </c>
      <c r="AH141" s="26">
        <v>285.60000000000002</v>
      </c>
      <c r="AI141" s="26">
        <v>10.199999999999999</v>
      </c>
      <c r="AJ141" s="26">
        <f t="shared" si="47"/>
        <v>2913.12</v>
      </c>
      <c r="AK141" s="26"/>
      <c r="AL141" s="26">
        <v>16.07</v>
      </c>
      <c r="AM141" s="26">
        <f t="shared" si="48"/>
        <v>0</v>
      </c>
      <c r="AN141" s="32">
        <v>324</v>
      </c>
      <c r="AO141" s="26">
        <v>8.65</v>
      </c>
      <c r="AP141" s="26">
        <f t="shared" si="49"/>
        <v>2802.6</v>
      </c>
      <c r="AQ141" s="33">
        <v>297.60000000000002</v>
      </c>
      <c r="AR141" s="26">
        <v>10.8</v>
      </c>
      <c r="AS141" s="26">
        <f t="shared" si="50"/>
        <v>3214.0800000000004</v>
      </c>
      <c r="AT141" s="34"/>
      <c r="AU141" s="26">
        <v>16.78</v>
      </c>
      <c r="AV141" s="26">
        <f t="shared" si="51"/>
        <v>0</v>
      </c>
      <c r="AW141" s="40">
        <f t="shared" si="52"/>
        <v>11674.92</v>
      </c>
      <c r="AY141" s="12">
        <f t="shared" si="53"/>
        <v>2086.5360000000001</v>
      </c>
    </row>
    <row r="142" spans="1:51" x14ac:dyDescent="0.25">
      <c r="A142" s="25" t="s">
        <v>177</v>
      </c>
      <c r="B142" s="26"/>
      <c r="C142" s="26">
        <v>6.71</v>
      </c>
      <c r="D142" s="26">
        <f t="shared" si="36"/>
        <v>0</v>
      </c>
      <c r="E142" s="26"/>
      <c r="F142" s="26">
        <v>8.3699999999999992</v>
      </c>
      <c r="G142" s="26">
        <f t="shared" si="37"/>
        <v>0</v>
      </c>
      <c r="H142" s="26">
        <v>325.8</v>
      </c>
      <c r="I142" s="26">
        <v>13.2</v>
      </c>
      <c r="J142" s="26">
        <f t="shared" si="38"/>
        <v>4300.5599999999995</v>
      </c>
      <c r="K142" s="34"/>
      <c r="L142" s="26">
        <v>7.11</v>
      </c>
      <c r="M142" s="26">
        <f t="shared" si="39"/>
        <v>0</v>
      </c>
      <c r="N142" s="34"/>
      <c r="O142" s="26">
        <v>8.8699999999999992</v>
      </c>
      <c r="P142" s="26">
        <f t="shared" si="40"/>
        <v>0</v>
      </c>
      <c r="Q142" s="33">
        <v>325.8</v>
      </c>
      <c r="R142" s="26">
        <v>13.78</v>
      </c>
      <c r="S142" s="26">
        <f t="shared" si="41"/>
        <v>4489.5240000000003</v>
      </c>
      <c r="T142" s="40">
        <f t="shared" si="42"/>
        <v>8790.0839999999989</v>
      </c>
      <c r="V142" s="20" t="s">
        <v>177</v>
      </c>
      <c r="W142" s="37">
        <v>7233.72</v>
      </c>
      <c r="X142" s="37">
        <v>-1687.6</v>
      </c>
      <c r="Y142" s="11">
        <f t="shared" si="43"/>
        <v>8921.32</v>
      </c>
      <c r="Z142" s="11">
        <f t="shared" si="44"/>
        <v>131.23600000000079</v>
      </c>
      <c r="AA142" s="41">
        <f t="shared" si="45"/>
        <v>0</v>
      </c>
      <c r="AD142" s="25" t="s">
        <v>177</v>
      </c>
      <c r="AE142" s="26"/>
      <c r="AF142" s="26">
        <v>8.17</v>
      </c>
      <c r="AG142" s="26">
        <f t="shared" si="46"/>
        <v>0</v>
      </c>
      <c r="AH142" s="26"/>
      <c r="AI142" s="26">
        <v>10.199999999999999</v>
      </c>
      <c r="AJ142" s="26">
        <f t="shared" si="47"/>
        <v>0</v>
      </c>
      <c r="AK142" s="26">
        <v>325.8</v>
      </c>
      <c r="AL142" s="26">
        <v>16.07</v>
      </c>
      <c r="AM142" s="26">
        <f t="shared" si="48"/>
        <v>5235.6060000000007</v>
      </c>
      <c r="AN142" s="34"/>
      <c r="AO142" s="26">
        <v>8.65</v>
      </c>
      <c r="AP142" s="26">
        <f t="shared" si="49"/>
        <v>0</v>
      </c>
      <c r="AQ142" s="34"/>
      <c r="AR142" s="26">
        <v>10.8</v>
      </c>
      <c r="AS142" s="26">
        <f t="shared" si="50"/>
        <v>0</v>
      </c>
      <c r="AT142" s="33">
        <v>325.8</v>
      </c>
      <c r="AU142" s="26">
        <v>16.78</v>
      </c>
      <c r="AV142" s="26">
        <f t="shared" si="51"/>
        <v>5466.9240000000009</v>
      </c>
      <c r="AW142" s="40">
        <f t="shared" si="52"/>
        <v>10702.530000000002</v>
      </c>
      <c r="AY142" s="12">
        <f t="shared" si="53"/>
        <v>1912.4460000000036</v>
      </c>
    </row>
    <row r="143" spans="1:51" x14ac:dyDescent="0.25">
      <c r="A143" s="25" t="s">
        <v>178</v>
      </c>
      <c r="B143" s="26">
        <v>198</v>
      </c>
      <c r="C143" s="26">
        <v>6.71</v>
      </c>
      <c r="D143" s="26">
        <f t="shared" si="36"/>
        <v>1328.58</v>
      </c>
      <c r="E143" s="26">
        <v>460.8</v>
      </c>
      <c r="F143" s="26">
        <v>8.3699999999999992</v>
      </c>
      <c r="G143" s="26">
        <f t="shared" si="37"/>
        <v>3856.8959999999997</v>
      </c>
      <c r="H143" s="26"/>
      <c r="I143" s="26">
        <v>13.2</v>
      </c>
      <c r="J143" s="26">
        <f t="shared" si="38"/>
        <v>0</v>
      </c>
      <c r="K143" s="32">
        <v>198</v>
      </c>
      <c r="L143" s="26">
        <v>7.11</v>
      </c>
      <c r="M143" s="26">
        <f t="shared" si="39"/>
        <v>1407.78</v>
      </c>
      <c r="N143" s="33">
        <v>460.8</v>
      </c>
      <c r="O143" s="26">
        <v>8.8699999999999992</v>
      </c>
      <c r="P143" s="26">
        <f t="shared" si="40"/>
        <v>4087.2959999999998</v>
      </c>
      <c r="Q143" s="34"/>
      <c r="R143" s="26">
        <v>13.78</v>
      </c>
      <c r="S143" s="26">
        <f t="shared" si="41"/>
        <v>0</v>
      </c>
      <c r="T143" s="40">
        <f t="shared" si="42"/>
        <v>10680.552</v>
      </c>
      <c r="V143" s="20" t="s">
        <v>178</v>
      </c>
      <c r="W143" s="37">
        <v>8828.01</v>
      </c>
      <c r="X143" s="37">
        <v>-2010.28</v>
      </c>
      <c r="Y143" s="11">
        <f t="shared" si="43"/>
        <v>10838.29</v>
      </c>
      <c r="Z143" s="11">
        <f t="shared" si="44"/>
        <v>157.73800000000119</v>
      </c>
      <c r="AA143" s="41">
        <f t="shared" si="45"/>
        <v>-5.6843418860808015E-14</v>
      </c>
      <c r="AD143" s="25" t="s">
        <v>178</v>
      </c>
      <c r="AE143" s="26">
        <v>198</v>
      </c>
      <c r="AF143" s="26">
        <v>8.17</v>
      </c>
      <c r="AG143" s="26">
        <f t="shared" si="46"/>
        <v>1617.66</v>
      </c>
      <c r="AH143" s="26">
        <v>460.8</v>
      </c>
      <c r="AI143" s="26">
        <v>10.199999999999999</v>
      </c>
      <c r="AJ143" s="26">
        <f t="shared" si="47"/>
        <v>4700.16</v>
      </c>
      <c r="AK143" s="26"/>
      <c r="AL143" s="26">
        <v>16.07</v>
      </c>
      <c r="AM143" s="26">
        <f t="shared" si="48"/>
        <v>0</v>
      </c>
      <c r="AN143" s="32">
        <v>198</v>
      </c>
      <c r="AO143" s="26">
        <v>8.65</v>
      </c>
      <c r="AP143" s="26">
        <f t="shared" si="49"/>
        <v>1712.7</v>
      </c>
      <c r="AQ143" s="33">
        <v>460.8</v>
      </c>
      <c r="AR143" s="26">
        <v>10.8</v>
      </c>
      <c r="AS143" s="26">
        <f t="shared" si="50"/>
        <v>4976.6400000000003</v>
      </c>
      <c r="AT143" s="34"/>
      <c r="AU143" s="26">
        <v>16.78</v>
      </c>
      <c r="AV143" s="26">
        <f t="shared" si="51"/>
        <v>0</v>
      </c>
      <c r="AW143" s="40">
        <f t="shared" si="52"/>
        <v>13007.16</v>
      </c>
      <c r="AY143" s="12">
        <f t="shared" si="53"/>
        <v>2326.6080000000002</v>
      </c>
    </row>
    <row r="144" spans="1:51" x14ac:dyDescent="0.25">
      <c r="A144" s="25" t="s">
        <v>179</v>
      </c>
      <c r="B144" s="26">
        <v>252</v>
      </c>
      <c r="C144" s="26">
        <v>6.71</v>
      </c>
      <c r="D144" s="26">
        <f t="shared" si="36"/>
        <v>1690.92</v>
      </c>
      <c r="E144" s="26">
        <v>687.6</v>
      </c>
      <c r="F144" s="26">
        <v>8.3699999999999992</v>
      </c>
      <c r="G144" s="26">
        <f t="shared" si="37"/>
        <v>5755.2119999999995</v>
      </c>
      <c r="H144" s="26"/>
      <c r="I144" s="26">
        <v>13.2</v>
      </c>
      <c r="J144" s="26">
        <f t="shared" si="38"/>
        <v>0</v>
      </c>
      <c r="K144" s="32">
        <v>252</v>
      </c>
      <c r="L144" s="26">
        <v>7.11</v>
      </c>
      <c r="M144" s="26">
        <f t="shared" si="39"/>
        <v>1791.72</v>
      </c>
      <c r="N144" s="33">
        <v>687.6</v>
      </c>
      <c r="O144" s="26">
        <v>8.8699999999999992</v>
      </c>
      <c r="P144" s="26">
        <f t="shared" si="40"/>
        <v>6099.0119999999997</v>
      </c>
      <c r="Q144" s="34"/>
      <c r="R144" s="26">
        <v>13.78</v>
      </c>
      <c r="S144" s="26">
        <f t="shared" si="41"/>
        <v>0</v>
      </c>
      <c r="T144" s="40">
        <f t="shared" si="42"/>
        <v>15336.863999999998</v>
      </c>
      <c r="V144" s="20" t="s">
        <v>179</v>
      </c>
      <c r="W144" s="37">
        <v>12663.97</v>
      </c>
      <c r="X144" s="37">
        <v>-2899.41</v>
      </c>
      <c r="Y144" s="11">
        <f t="shared" si="43"/>
        <v>15563.38</v>
      </c>
      <c r="Z144" s="11">
        <f t="shared" si="44"/>
        <v>226.51600000000144</v>
      </c>
      <c r="AA144" s="41">
        <f t="shared" si="45"/>
        <v>0</v>
      </c>
      <c r="AD144" s="25" t="s">
        <v>179</v>
      </c>
      <c r="AE144" s="26">
        <v>252</v>
      </c>
      <c r="AF144" s="26">
        <v>8.17</v>
      </c>
      <c r="AG144" s="26">
        <f t="shared" si="46"/>
        <v>2058.84</v>
      </c>
      <c r="AH144" s="26">
        <v>687.6</v>
      </c>
      <c r="AI144" s="26">
        <v>10.199999999999999</v>
      </c>
      <c r="AJ144" s="26">
        <f t="shared" si="47"/>
        <v>7013.5199999999995</v>
      </c>
      <c r="AK144" s="26"/>
      <c r="AL144" s="26">
        <v>16.07</v>
      </c>
      <c r="AM144" s="26">
        <f t="shared" si="48"/>
        <v>0</v>
      </c>
      <c r="AN144" s="32">
        <v>252</v>
      </c>
      <c r="AO144" s="26">
        <v>8.65</v>
      </c>
      <c r="AP144" s="26">
        <f t="shared" si="49"/>
        <v>2179.8000000000002</v>
      </c>
      <c r="AQ144" s="33">
        <v>687.6</v>
      </c>
      <c r="AR144" s="26">
        <v>10.8</v>
      </c>
      <c r="AS144" s="26">
        <f t="shared" si="50"/>
        <v>7426.0800000000008</v>
      </c>
      <c r="AT144" s="34"/>
      <c r="AU144" s="26">
        <v>16.78</v>
      </c>
      <c r="AV144" s="26">
        <f t="shared" si="51"/>
        <v>0</v>
      </c>
      <c r="AW144" s="40">
        <f t="shared" si="52"/>
        <v>18678.240000000002</v>
      </c>
      <c r="AY144" s="12">
        <f t="shared" si="53"/>
        <v>3341.3760000000038</v>
      </c>
    </row>
    <row r="145" spans="1:51" x14ac:dyDescent="0.25">
      <c r="A145" s="25" t="s">
        <v>180</v>
      </c>
      <c r="B145" s="26">
        <v>198</v>
      </c>
      <c r="C145" s="26">
        <v>6.71</v>
      </c>
      <c r="D145" s="26">
        <f t="shared" si="36"/>
        <v>1328.58</v>
      </c>
      <c r="E145" s="26">
        <v>458.4</v>
      </c>
      <c r="F145" s="26">
        <v>8.3699999999999992</v>
      </c>
      <c r="G145" s="26">
        <f t="shared" si="37"/>
        <v>3836.8079999999995</v>
      </c>
      <c r="H145" s="26"/>
      <c r="I145" s="26">
        <v>13.2</v>
      </c>
      <c r="J145" s="26">
        <f t="shared" si="38"/>
        <v>0</v>
      </c>
      <c r="K145" s="32">
        <v>198</v>
      </c>
      <c r="L145" s="26">
        <v>7.11</v>
      </c>
      <c r="M145" s="26">
        <f t="shared" si="39"/>
        <v>1407.78</v>
      </c>
      <c r="N145" s="33">
        <v>458.4</v>
      </c>
      <c r="O145" s="26">
        <v>8.8699999999999992</v>
      </c>
      <c r="P145" s="26">
        <f t="shared" si="40"/>
        <v>4066.0079999999994</v>
      </c>
      <c r="Q145" s="34"/>
      <c r="R145" s="26">
        <v>13.78</v>
      </c>
      <c r="S145" s="26">
        <f t="shared" si="41"/>
        <v>0</v>
      </c>
      <c r="T145" s="40">
        <f t="shared" si="42"/>
        <v>10639.175999999998</v>
      </c>
      <c r="V145" s="20" t="s">
        <v>180</v>
      </c>
      <c r="W145" s="37">
        <v>8784.9699999999993</v>
      </c>
      <c r="X145" s="37">
        <v>-2011.3</v>
      </c>
      <c r="Y145" s="11">
        <f t="shared" si="43"/>
        <v>10796.269999999999</v>
      </c>
      <c r="Z145" s="11">
        <f t="shared" si="44"/>
        <v>157.09400000000096</v>
      </c>
      <c r="AA145" s="41">
        <f t="shared" si="45"/>
        <v>0</v>
      </c>
      <c r="AD145" s="25" t="s">
        <v>180</v>
      </c>
      <c r="AE145" s="26">
        <v>198</v>
      </c>
      <c r="AF145" s="26">
        <v>8.17</v>
      </c>
      <c r="AG145" s="26">
        <f t="shared" si="46"/>
        <v>1617.66</v>
      </c>
      <c r="AH145" s="26">
        <v>458.4</v>
      </c>
      <c r="AI145" s="26">
        <v>10.199999999999999</v>
      </c>
      <c r="AJ145" s="26">
        <f t="shared" si="47"/>
        <v>4675.6799999999994</v>
      </c>
      <c r="AK145" s="26"/>
      <c r="AL145" s="26">
        <v>16.07</v>
      </c>
      <c r="AM145" s="26">
        <f t="shared" si="48"/>
        <v>0</v>
      </c>
      <c r="AN145" s="32">
        <v>198</v>
      </c>
      <c r="AO145" s="26">
        <v>8.65</v>
      </c>
      <c r="AP145" s="26">
        <f t="shared" si="49"/>
        <v>1712.7</v>
      </c>
      <c r="AQ145" s="33">
        <v>458.4</v>
      </c>
      <c r="AR145" s="26">
        <v>10.8</v>
      </c>
      <c r="AS145" s="26">
        <f t="shared" si="50"/>
        <v>4950.72</v>
      </c>
      <c r="AT145" s="34"/>
      <c r="AU145" s="26">
        <v>16.78</v>
      </c>
      <c r="AV145" s="26">
        <f t="shared" si="51"/>
        <v>0</v>
      </c>
      <c r="AW145" s="40">
        <f t="shared" si="52"/>
        <v>12956.759999999998</v>
      </c>
      <c r="AY145" s="12">
        <f t="shared" si="53"/>
        <v>2317.5840000000007</v>
      </c>
    </row>
    <row r="146" spans="1:51" x14ac:dyDescent="0.25">
      <c r="A146" s="25" t="s">
        <v>181</v>
      </c>
      <c r="B146" s="26">
        <v>252</v>
      </c>
      <c r="C146" s="26">
        <v>6.71</v>
      </c>
      <c r="D146" s="26">
        <f t="shared" si="36"/>
        <v>1690.92</v>
      </c>
      <c r="E146" s="26">
        <v>370.2</v>
      </c>
      <c r="F146" s="26">
        <v>8.3699999999999992</v>
      </c>
      <c r="G146" s="26">
        <f t="shared" si="37"/>
        <v>3098.5739999999996</v>
      </c>
      <c r="H146" s="26"/>
      <c r="I146" s="26">
        <v>13.2</v>
      </c>
      <c r="J146" s="26">
        <f t="shared" si="38"/>
        <v>0</v>
      </c>
      <c r="K146" s="32">
        <v>252</v>
      </c>
      <c r="L146" s="26">
        <v>7.11</v>
      </c>
      <c r="M146" s="26">
        <f t="shared" si="39"/>
        <v>1791.72</v>
      </c>
      <c r="N146" s="33">
        <v>370.2</v>
      </c>
      <c r="O146" s="26">
        <v>8.8699999999999992</v>
      </c>
      <c r="P146" s="26">
        <f t="shared" si="40"/>
        <v>3283.6739999999995</v>
      </c>
      <c r="Q146" s="34"/>
      <c r="R146" s="26">
        <v>13.78</v>
      </c>
      <c r="S146" s="26">
        <f t="shared" si="41"/>
        <v>0</v>
      </c>
      <c r="T146" s="40">
        <f t="shared" si="42"/>
        <v>9864.887999999999</v>
      </c>
      <c r="V146" s="20" t="s">
        <v>181</v>
      </c>
      <c r="W146" s="37">
        <v>8145.37</v>
      </c>
      <c r="X146" s="37">
        <v>-1865</v>
      </c>
      <c r="Y146" s="11">
        <f t="shared" si="43"/>
        <v>10010.369999999999</v>
      </c>
      <c r="Z146" s="11">
        <f t="shared" si="44"/>
        <v>145.48199999999997</v>
      </c>
      <c r="AA146" s="41">
        <f t="shared" si="45"/>
        <v>5.6843418860808015E-14</v>
      </c>
      <c r="AD146" s="25" t="s">
        <v>181</v>
      </c>
      <c r="AE146" s="26">
        <v>252</v>
      </c>
      <c r="AF146" s="26">
        <v>8.17</v>
      </c>
      <c r="AG146" s="26">
        <f t="shared" si="46"/>
        <v>2058.84</v>
      </c>
      <c r="AH146" s="26">
        <v>370.2</v>
      </c>
      <c r="AI146" s="26">
        <v>10.199999999999999</v>
      </c>
      <c r="AJ146" s="26">
        <f t="shared" si="47"/>
        <v>3776.0399999999995</v>
      </c>
      <c r="AK146" s="26"/>
      <c r="AL146" s="26">
        <v>16.07</v>
      </c>
      <c r="AM146" s="26">
        <f t="shared" si="48"/>
        <v>0</v>
      </c>
      <c r="AN146" s="32">
        <v>252</v>
      </c>
      <c r="AO146" s="26">
        <v>8.65</v>
      </c>
      <c r="AP146" s="26">
        <f t="shared" si="49"/>
        <v>2179.8000000000002</v>
      </c>
      <c r="AQ146" s="33">
        <v>370.2</v>
      </c>
      <c r="AR146" s="26">
        <v>10.8</v>
      </c>
      <c r="AS146" s="26">
        <f t="shared" si="50"/>
        <v>3998.1600000000003</v>
      </c>
      <c r="AT146" s="34"/>
      <c r="AU146" s="26">
        <v>16.78</v>
      </c>
      <c r="AV146" s="26">
        <f t="shared" si="51"/>
        <v>0</v>
      </c>
      <c r="AW146" s="40">
        <f t="shared" si="52"/>
        <v>12012.84</v>
      </c>
      <c r="AY146" s="12">
        <f t="shared" si="53"/>
        <v>2147.9520000000011</v>
      </c>
    </row>
    <row r="147" spans="1:51" x14ac:dyDescent="0.25">
      <c r="A147" s="25" t="s">
        <v>182</v>
      </c>
      <c r="B147" s="26">
        <v>198</v>
      </c>
      <c r="C147" s="26">
        <v>6.71</v>
      </c>
      <c r="D147" s="26">
        <f t="shared" si="36"/>
        <v>1328.58</v>
      </c>
      <c r="E147" s="26">
        <v>112.8</v>
      </c>
      <c r="F147" s="26">
        <v>8.3699999999999992</v>
      </c>
      <c r="G147" s="26">
        <f t="shared" si="37"/>
        <v>944.13599999999985</v>
      </c>
      <c r="H147" s="26"/>
      <c r="I147" s="26">
        <v>13.2</v>
      </c>
      <c r="J147" s="26">
        <f t="shared" si="38"/>
        <v>0</v>
      </c>
      <c r="K147" s="32">
        <v>198</v>
      </c>
      <c r="L147" s="26">
        <v>7.11</v>
      </c>
      <c r="M147" s="26">
        <f t="shared" si="39"/>
        <v>1407.78</v>
      </c>
      <c r="N147" s="33">
        <v>112.8</v>
      </c>
      <c r="O147" s="26">
        <v>8.8699999999999992</v>
      </c>
      <c r="P147" s="26">
        <f t="shared" si="40"/>
        <v>1000.5359999999998</v>
      </c>
      <c r="Q147" s="34"/>
      <c r="R147" s="26">
        <v>13.78</v>
      </c>
      <c r="S147" s="26">
        <f t="shared" si="41"/>
        <v>0</v>
      </c>
      <c r="T147" s="40">
        <f t="shared" si="42"/>
        <v>4681.0320000000002</v>
      </c>
      <c r="V147" s="20" t="s">
        <v>182</v>
      </c>
      <c r="W147" s="37">
        <v>3864.97</v>
      </c>
      <c r="X147" s="21">
        <v>-884.91</v>
      </c>
      <c r="Y147" s="11">
        <f t="shared" si="43"/>
        <v>4749.88</v>
      </c>
      <c r="Z147" s="11">
        <f t="shared" si="44"/>
        <v>68.847999999999956</v>
      </c>
      <c r="AA147" s="41">
        <f t="shared" si="45"/>
        <v>1.4210854715202004E-14</v>
      </c>
      <c r="AD147" s="25" t="s">
        <v>182</v>
      </c>
      <c r="AE147" s="26">
        <v>198</v>
      </c>
      <c r="AF147" s="26">
        <v>8.17</v>
      </c>
      <c r="AG147" s="26">
        <f t="shared" si="46"/>
        <v>1617.66</v>
      </c>
      <c r="AH147" s="26">
        <v>112.8</v>
      </c>
      <c r="AI147" s="26">
        <v>10.199999999999999</v>
      </c>
      <c r="AJ147" s="26">
        <f t="shared" si="47"/>
        <v>1150.56</v>
      </c>
      <c r="AK147" s="26"/>
      <c r="AL147" s="26">
        <v>16.07</v>
      </c>
      <c r="AM147" s="26">
        <f t="shared" si="48"/>
        <v>0</v>
      </c>
      <c r="AN147" s="32">
        <v>198</v>
      </c>
      <c r="AO147" s="26">
        <v>8.65</v>
      </c>
      <c r="AP147" s="26">
        <f t="shared" si="49"/>
        <v>1712.7</v>
      </c>
      <c r="AQ147" s="33">
        <v>112.8</v>
      </c>
      <c r="AR147" s="26">
        <v>10.8</v>
      </c>
      <c r="AS147" s="26">
        <f t="shared" si="50"/>
        <v>1218.24</v>
      </c>
      <c r="AT147" s="34"/>
      <c r="AU147" s="26">
        <v>16.78</v>
      </c>
      <c r="AV147" s="26">
        <f t="shared" si="51"/>
        <v>0</v>
      </c>
      <c r="AW147" s="40">
        <f t="shared" si="52"/>
        <v>5699.16</v>
      </c>
      <c r="AY147" s="12">
        <f t="shared" si="53"/>
        <v>1018.1279999999997</v>
      </c>
    </row>
    <row r="148" spans="1:51" x14ac:dyDescent="0.25">
      <c r="A148" s="25" t="s">
        <v>183</v>
      </c>
      <c r="B148" s="26">
        <v>252</v>
      </c>
      <c r="C148" s="26">
        <v>6.71</v>
      </c>
      <c r="D148" s="26">
        <f t="shared" si="36"/>
        <v>1690.92</v>
      </c>
      <c r="E148" s="26">
        <v>405.6</v>
      </c>
      <c r="F148" s="26">
        <v>8.3699999999999992</v>
      </c>
      <c r="G148" s="26">
        <f t="shared" si="37"/>
        <v>3394.8719999999998</v>
      </c>
      <c r="H148" s="26"/>
      <c r="I148" s="26">
        <v>13.2</v>
      </c>
      <c r="J148" s="26">
        <f t="shared" si="38"/>
        <v>0</v>
      </c>
      <c r="K148" s="32">
        <v>252</v>
      </c>
      <c r="L148" s="26">
        <v>7.11</v>
      </c>
      <c r="M148" s="26">
        <f t="shared" si="39"/>
        <v>1791.72</v>
      </c>
      <c r="N148" s="33">
        <v>405.6</v>
      </c>
      <c r="O148" s="26">
        <v>8.8699999999999992</v>
      </c>
      <c r="P148" s="26">
        <f t="shared" si="40"/>
        <v>3597.672</v>
      </c>
      <c r="Q148" s="34"/>
      <c r="R148" s="26">
        <v>13.78</v>
      </c>
      <c r="S148" s="26">
        <f t="shared" si="41"/>
        <v>0</v>
      </c>
      <c r="T148" s="40">
        <f t="shared" si="42"/>
        <v>10475.183999999999</v>
      </c>
      <c r="V148" s="20" t="s">
        <v>183</v>
      </c>
      <c r="W148" s="37">
        <v>8649.43</v>
      </c>
      <c r="X148" s="37">
        <v>-1980.3</v>
      </c>
      <c r="Y148" s="11">
        <f t="shared" si="43"/>
        <v>10629.73</v>
      </c>
      <c r="Z148" s="11">
        <f t="shared" si="44"/>
        <v>154.54600000000028</v>
      </c>
      <c r="AA148" s="41">
        <f t="shared" si="45"/>
        <v>0</v>
      </c>
      <c r="AD148" s="25" t="s">
        <v>183</v>
      </c>
      <c r="AE148" s="26">
        <v>252</v>
      </c>
      <c r="AF148" s="26">
        <v>8.17</v>
      </c>
      <c r="AG148" s="26">
        <f t="shared" si="46"/>
        <v>2058.84</v>
      </c>
      <c r="AH148" s="26">
        <v>405.6</v>
      </c>
      <c r="AI148" s="26">
        <v>10.199999999999999</v>
      </c>
      <c r="AJ148" s="26">
        <f t="shared" si="47"/>
        <v>4137.12</v>
      </c>
      <c r="AK148" s="26"/>
      <c r="AL148" s="26">
        <v>16.07</v>
      </c>
      <c r="AM148" s="26">
        <f t="shared" si="48"/>
        <v>0</v>
      </c>
      <c r="AN148" s="32">
        <v>252</v>
      </c>
      <c r="AO148" s="26">
        <v>8.65</v>
      </c>
      <c r="AP148" s="26">
        <f t="shared" si="49"/>
        <v>2179.8000000000002</v>
      </c>
      <c r="AQ148" s="33">
        <v>405.6</v>
      </c>
      <c r="AR148" s="26">
        <v>10.8</v>
      </c>
      <c r="AS148" s="26">
        <f t="shared" si="50"/>
        <v>4380.4800000000005</v>
      </c>
      <c r="AT148" s="34"/>
      <c r="AU148" s="26">
        <v>16.78</v>
      </c>
      <c r="AV148" s="26">
        <f t="shared" si="51"/>
        <v>0</v>
      </c>
      <c r="AW148" s="40">
        <f t="shared" si="52"/>
        <v>12756.240000000002</v>
      </c>
      <c r="AY148" s="12">
        <f t="shared" si="53"/>
        <v>2281.0560000000023</v>
      </c>
    </row>
    <row r="149" spans="1:51" x14ac:dyDescent="0.25">
      <c r="A149" s="25" t="s">
        <v>184</v>
      </c>
      <c r="B149" s="26">
        <v>540</v>
      </c>
      <c r="C149" s="26">
        <v>6.71</v>
      </c>
      <c r="D149" s="26">
        <f t="shared" si="36"/>
        <v>3623.4</v>
      </c>
      <c r="E149" s="26">
        <v>74.400000000000006</v>
      </c>
      <c r="F149" s="26">
        <v>8.3699999999999992</v>
      </c>
      <c r="G149" s="26">
        <f t="shared" si="37"/>
        <v>622.72799999999995</v>
      </c>
      <c r="H149" s="26"/>
      <c r="I149" s="26">
        <v>13.2</v>
      </c>
      <c r="J149" s="26">
        <f t="shared" si="38"/>
        <v>0</v>
      </c>
      <c r="K149" s="32">
        <v>540</v>
      </c>
      <c r="L149" s="26">
        <v>7.11</v>
      </c>
      <c r="M149" s="26">
        <f t="shared" si="39"/>
        <v>3839.4</v>
      </c>
      <c r="N149" s="33">
        <v>74.400000000000006</v>
      </c>
      <c r="O149" s="26">
        <v>8.8699999999999992</v>
      </c>
      <c r="P149" s="26">
        <f t="shared" si="40"/>
        <v>659.928</v>
      </c>
      <c r="Q149" s="34"/>
      <c r="R149" s="26">
        <v>13.78</v>
      </c>
      <c r="S149" s="26">
        <f t="shared" si="41"/>
        <v>0</v>
      </c>
      <c r="T149" s="40">
        <f t="shared" si="42"/>
        <v>8745.4560000000001</v>
      </c>
      <c r="V149" s="20" t="s">
        <v>184</v>
      </c>
      <c r="W149" s="37">
        <v>7220.52</v>
      </c>
      <c r="X149" s="37">
        <v>-1653.19</v>
      </c>
      <c r="Y149" s="11">
        <f t="shared" si="43"/>
        <v>8873.7100000000009</v>
      </c>
      <c r="Z149" s="11">
        <f t="shared" si="44"/>
        <v>128.25400000000081</v>
      </c>
      <c r="AA149" s="41">
        <f t="shared" si="45"/>
        <v>-2.8421709430404007E-14</v>
      </c>
      <c r="AD149" s="25" t="s">
        <v>184</v>
      </c>
      <c r="AE149" s="26">
        <v>540</v>
      </c>
      <c r="AF149" s="26">
        <v>8.17</v>
      </c>
      <c r="AG149" s="26">
        <f t="shared" si="46"/>
        <v>4411.8</v>
      </c>
      <c r="AH149" s="26">
        <v>74.400000000000006</v>
      </c>
      <c r="AI149" s="26">
        <v>10.199999999999999</v>
      </c>
      <c r="AJ149" s="26">
        <f t="shared" si="47"/>
        <v>758.88</v>
      </c>
      <c r="AK149" s="26"/>
      <c r="AL149" s="26">
        <v>16.07</v>
      </c>
      <c r="AM149" s="26">
        <f t="shared" si="48"/>
        <v>0</v>
      </c>
      <c r="AN149" s="32">
        <v>540</v>
      </c>
      <c r="AO149" s="26">
        <v>8.65</v>
      </c>
      <c r="AP149" s="26">
        <f t="shared" si="49"/>
        <v>4671</v>
      </c>
      <c r="AQ149" s="33">
        <v>74.400000000000006</v>
      </c>
      <c r="AR149" s="26">
        <v>10.8</v>
      </c>
      <c r="AS149" s="26">
        <f t="shared" si="50"/>
        <v>803.5200000000001</v>
      </c>
      <c r="AT149" s="34"/>
      <c r="AU149" s="26">
        <v>16.78</v>
      </c>
      <c r="AV149" s="26">
        <f t="shared" si="51"/>
        <v>0</v>
      </c>
      <c r="AW149" s="40">
        <f t="shared" si="52"/>
        <v>10645.2</v>
      </c>
      <c r="AY149" s="12">
        <f t="shared" si="53"/>
        <v>1899.7440000000006</v>
      </c>
    </row>
    <row r="150" spans="1:51" x14ac:dyDescent="0.25">
      <c r="A150" s="25" t="s">
        <v>185</v>
      </c>
      <c r="B150" s="26">
        <v>198</v>
      </c>
      <c r="C150" s="26">
        <v>6.71</v>
      </c>
      <c r="D150" s="26">
        <f t="shared" si="36"/>
        <v>1328.58</v>
      </c>
      <c r="E150" s="26">
        <v>95.4</v>
      </c>
      <c r="F150" s="26">
        <v>8.3699999999999992</v>
      </c>
      <c r="G150" s="26">
        <f t="shared" si="37"/>
        <v>798.49799999999993</v>
      </c>
      <c r="H150" s="26"/>
      <c r="I150" s="26">
        <v>13.2</v>
      </c>
      <c r="J150" s="26">
        <f t="shared" si="38"/>
        <v>0</v>
      </c>
      <c r="K150" s="32">
        <v>198</v>
      </c>
      <c r="L150" s="26">
        <v>7.11</v>
      </c>
      <c r="M150" s="26">
        <f t="shared" si="39"/>
        <v>1407.78</v>
      </c>
      <c r="N150" s="33">
        <v>95.4</v>
      </c>
      <c r="O150" s="26">
        <v>8.8699999999999992</v>
      </c>
      <c r="P150" s="26">
        <f t="shared" si="40"/>
        <v>846.19799999999998</v>
      </c>
      <c r="Q150" s="34"/>
      <c r="R150" s="26">
        <v>13.78</v>
      </c>
      <c r="S150" s="26">
        <f t="shared" si="41"/>
        <v>0</v>
      </c>
      <c r="T150" s="40">
        <f t="shared" si="42"/>
        <v>4381.0560000000005</v>
      </c>
      <c r="V150" s="20" t="s">
        <v>185</v>
      </c>
      <c r="W150" s="37">
        <v>3617.29</v>
      </c>
      <c r="X150" s="21">
        <v>-828.17</v>
      </c>
      <c r="Y150" s="11">
        <f t="shared" si="43"/>
        <v>4445.46</v>
      </c>
      <c r="Z150" s="11">
        <f t="shared" si="44"/>
        <v>64.403999999999542</v>
      </c>
      <c r="AA150" s="41">
        <f t="shared" si="45"/>
        <v>-2.8421709430404007E-14</v>
      </c>
      <c r="AD150" s="25" t="s">
        <v>185</v>
      </c>
      <c r="AE150" s="26">
        <v>198</v>
      </c>
      <c r="AF150" s="26">
        <v>8.17</v>
      </c>
      <c r="AG150" s="26">
        <f t="shared" si="46"/>
        <v>1617.66</v>
      </c>
      <c r="AH150" s="26">
        <v>95.4</v>
      </c>
      <c r="AI150" s="26">
        <v>10.199999999999999</v>
      </c>
      <c r="AJ150" s="26">
        <f t="shared" si="47"/>
        <v>973.08</v>
      </c>
      <c r="AK150" s="26"/>
      <c r="AL150" s="26">
        <v>16.07</v>
      </c>
      <c r="AM150" s="26">
        <f t="shared" si="48"/>
        <v>0</v>
      </c>
      <c r="AN150" s="32">
        <v>198</v>
      </c>
      <c r="AO150" s="26">
        <v>8.65</v>
      </c>
      <c r="AP150" s="26">
        <f t="shared" si="49"/>
        <v>1712.7</v>
      </c>
      <c r="AQ150" s="33">
        <v>95.4</v>
      </c>
      <c r="AR150" s="26">
        <v>10.8</v>
      </c>
      <c r="AS150" s="26">
        <f t="shared" si="50"/>
        <v>1030.3200000000002</v>
      </c>
      <c r="AT150" s="34"/>
      <c r="AU150" s="26">
        <v>16.78</v>
      </c>
      <c r="AV150" s="26">
        <f t="shared" si="51"/>
        <v>0</v>
      </c>
      <c r="AW150" s="40">
        <f t="shared" si="52"/>
        <v>5333.76</v>
      </c>
      <c r="AY150" s="12">
        <f t="shared" si="53"/>
        <v>952.70399999999972</v>
      </c>
    </row>
    <row r="151" spans="1:51" x14ac:dyDescent="0.25">
      <c r="A151" s="25" t="s">
        <v>186</v>
      </c>
      <c r="B151" s="26">
        <v>324</v>
      </c>
      <c r="C151" s="26">
        <v>6.71</v>
      </c>
      <c r="D151" s="26">
        <f t="shared" si="36"/>
        <v>2174.04</v>
      </c>
      <c r="E151" s="26">
        <v>345</v>
      </c>
      <c r="F151" s="26">
        <v>8.3699999999999992</v>
      </c>
      <c r="G151" s="26">
        <f t="shared" si="37"/>
        <v>2887.6499999999996</v>
      </c>
      <c r="H151" s="26"/>
      <c r="I151" s="26">
        <v>13.2</v>
      </c>
      <c r="J151" s="26">
        <f t="shared" si="38"/>
        <v>0</v>
      </c>
      <c r="K151" s="32">
        <v>324</v>
      </c>
      <c r="L151" s="26">
        <v>7.11</v>
      </c>
      <c r="M151" s="26">
        <f t="shared" si="39"/>
        <v>2303.6400000000003</v>
      </c>
      <c r="N151" s="35">
        <v>345</v>
      </c>
      <c r="O151" s="26">
        <v>8.8699999999999992</v>
      </c>
      <c r="P151" s="26">
        <f t="shared" si="40"/>
        <v>3060.1499999999996</v>
      </c>
      <c r="Q151" s="34"/>
      <c r="R151" s="26">
        <v>13.78</v>
      </c>
      <c r="S151" s="26">
        <f t="shared" si="41"/>
        <v>0</v>
      </c>
      <c r="T151" s="40">
        <f t="shared" si="42"/>
        <v>10425.48</v>
      </c>
      <c r="V151" s="20" t="s">
        <v>186</v>
      </c>
      <c r="W151" s="37">
        <v>8608.32</v>
      </c>
      <c r="X151" s="37">
        <v>-1970.81</v>
      </c>
      <c r="Y151" s="11">
        <f t="shared" si="43"/>
        <v>10579.13</v>
      </c>
      <c r="Z151" s="11">
        <f t="shared" si="44"/>
        <v>153.64999999999964</v>
      </c>
      <c r="AA151" s="41">
        <f t="shared" si="45"/>
        <v>0</v>
      </c>
      <c r="AD151" s="25" t="s">
        <v>186</v>
      </c>
      <c r="AE151" s="26">
        <v>324</v>
      </c>
      <c r="AF151" s="26">
        <v>8.17</v>
      </c>
      <c r="AG151" s="26">
        <f t="shared" si="46"/>
        <v>2647.08</v>
      </c>
      <c r="AH151" s="26">
        <v>345</v>
      </c>
      <c r="AI151" s="26">
        <v>10.199999999999999</v>
      </c>
      <c r="AJ151" s="26">
        <f t="shared" si="47"/>
        <v>3518.9999999999995</v>
      </c>
      <c r="AK151" s="26"/>
      <c r="AL151" s="26">
        <v>16.07</v>
      </c>
      <c r="AM151" s="26">
        <f t="shared" si="48"/>
        <v>0</v>
      </c>
      <c r="AN151" s="32">
        <v>324</v>
      </c>
      <c r="AO151" s="26">
        <v>8.65</v>
      </c>
      <c r="AP151" s="26">
        <f t="shared" si="49"/>
        <v>2802.6</v>
      </c>
      <c r="AQ151" s="35">
        <v>345</v>
      </c>
      <c r="AR151" s="26">
        <v>10.8</v>
      </c>
      <c r="AS151" s="26">
        <f t="shared" si="50"/>
        <v>3726.0000000000005</v>
      </c>
      <c r="AT151" s="34"/>
      <c r="AU151" s="26">
        <v>16.78</v>
      </c>
      <c r="AV151" s="26">
        <f t="shared" si="51"/>
        <v>0</v>
      </c>
      <c r="AW151" s="40">
        <f t="shared" si="52"/>
        <v>12694.68</v>
      </c>
      <c r="AY151" s="12">
        <f t="shared" si="53"/>
        <v>2269.2000000000007</v>
      </c>
    </row>
    <row r="152" spans="1:51" x14ac:dyDescent="0.25">
      <c r="A152" s="25" t="s">
        <v>187</v>
      </c>
      <c r="B152" s="26">
        <v>198</v>
      </c>
      <c r="C152" s="26">
        <v>6.71</v>
      </c>
      <c r="D152" s="26">
        <f t="shared" si="36"/>
        <v>1328.58</v>
      </c>
      <c r="E152" s="26">
        <v>422.4</v>
      </c>
      <c r="F152" s="26">
        <v>8.3699999999999992</v>
      </c>
      <c r="G152" s="26">
        <f t="shared" si="37"/>
        <v>3535.4879999999994</v>
      </c>
      <c r="H152" s="26"/>
      <c r="I152" s="26">
        <v>13.2</v>
      </c>
      <c r="J152" s="26">
        <f t="shared" si="38"/>
        <v>0</v>
      </c>
      <c r="K152" s="32">
        <v>198</v>
      </c>
      <c r="L152" s="26">
        <v>7.11</v>
      </c>
      <c r="M152" s="26">
        <f t="shared" si="39"/>
        <v>1407.78</v>
      </c>
      <c r="N152" s="33">
        <v>422.4</v>
      </c>
      <c r="O152" s="26">
        <v>8.8699999999999992</v>
      </c>
      <c r="P152" s="26">
        <f t="shared" si="40"/>
        <v>3746.6879999999996</v>
      </c>
      <c r="Q152" s="34"/>
      <c r="R152" s="26">
        <v>13.78</v>
      </c>
      <c r="S152" s="26">
        <f t="shared" si="41"/>
        <v>0</v>
      </c>
      <c r="T152" s="40">
        <f t="shared" si="42"/>
        <v>10018.535999999998</v>
      </c>
      <c r="V152" s="20" t="s">
        <v>187</v>
      </c>
      <c r="W152" s="37">
        <v>8272.4500000000007</v>
      </c>
      <c r="X152" s="37">
        <v>-1894.04</v>
      </c>
      <c r="Y152" s="11">
        <f t="shared" si="43"/>
        <v>10166.490000000002</v>
      </c>
      <c r="Z152" s="11">
        <f t="shared" si="44"/>
        <v>147.95400000000336</v>
      </c>
      <c r="AA152" s="41">
        <f t="shared" si="45"/>
        <v>0</v>
      </c>
      <c r="AD152" s="25" t="s">
        <v>187</v>
      </c>
      <c r="AE152" s="26">
        <v>198</v>
      </c>
      <c r="AF152" s="26">
        <v>8.17</v>
      </c>
      <c r="AG152" s="26">
        <f t="shared" si="46"/>
        <v>1617.66</v>
      </c>
      <c r="AH152" s="26">
        <v>422.4</v>
      </c>
      <c r="AI152" s="26">
        <v>10.199999999999999</v>
      </c>
      <c r="AJ152" s="26">
        <f t="shared" si="47"/>
        <v>4308.4799999999996</v>
      </c>
      <c r="AK152" s="26"/>
      <c r="AL152" s="26">
        <v>16.07</v>
      </c>
      <c r="AM152" s="26">
        <f t="shared" si="48"/>
        <v>0</v>
      </c>
      <c r="AN152" s="32">
        <v>198</v>
      </c>
      <c r="AO152" s="26">
        <v>8.65</v>
      </c>
      <c r="AP152" s="26">
        <f t="shared" si="49"/>
        <v>1712.7</v>
      </c>
      <c r="AQ152" s="33">
        <v>422.4</v>
      </c>
      <c r="AR152" s="26">
        <v>10.8</v>
      </c>
      <c r="AS152" s="26">
        <f t="shared" si="50"/>
        <v>4561.92</v>
      </c>
      <c r="AT152" s="34"/>
      <c r="AU152" s="26">
        <v>16.78</v>
      </c>
      <c r="AV152" s="26">
        <f t="shared" si="51"/>
        <v>0</v>
      </c>
      <c r="AW152" s="40">
        <f t="shared" si="52"/>
        <v>12200.759999999998</v>
      </c>
      <c r="AY152" s="12">
        <f t="shared" si="53"/>
        <v>2182.2240000000002</v>
      </c>
    </row>
    <row r="153" spans="1:51" x14ac:dyDescent="0.25">
      <c r="A153" s="25" t="s">
        <v>188</v>
      </c>
      <c r="B153" s="26">
        <v>198</v>
      </c>
      <c r="C153" s="26">
        <v>6.71</v>
      </c>
      <c r="D153" s="26">
        <f t="shared" si="36"/>
        <v>1328.58</v>
      </c>
      <c r="E153" s="26">
        <v>113.4</v>
      </c>
      <c r="F153" s="26">
        <v>8.3699999999999992</v>
      </c>
      <c r="G153" s="26">
        <f t="shared" si="37"/>
        <v>949.15800000000002</v>
      </c>
      <c r="H153" s="26"/>
      <c r="I153" s="26">
        <v>13.2</v>
      </c>
      <c r="J153" s="26">
        <f t="shared" si="38"/>
        <v>0</v>
      </c>
      <c r="K153" s="32">
        <v>198</v>
      </c>
      <c r="L153" s="26">
        <v>7.11</v>
      </c>
      <c r="M153" s="26">
        <f t="shared" si="39"/>
        <v>1407.78</v>
      </c>
      <c r="N153" s="33">
        <v>113.4</v>
      </c>
      <c r="O153" s="26">
        <v>8.8699999999999992</v>
      </c>
      <c r="P153" s="26">
        <f t="shared" si="40"/>
        <v>1005.8579999999999</v>
      </c>
      <c r="Q153" s="34"/>
      <c r="R153" s="26">
        <v>13.78</v>
      </c>
      <c r="S153" s="26">
        <f t="shared" si="41"/>
        <v>0</v>
      </c>
      <c r="T153" s="40">
        <f t="shared" si="42"/>
        <v>4691.3760000000002</v>
      </c>
      <c r="V153" s="20" t="s">
        <v>188</v>
      </c>
      <c r="W153" s="37">
        <v>3873.55</v>
      </c>
      <c r="X153" s="21">
        <v>-886.86</v>
      </c>
      <c r="Y153" s="11">
        <f t="shared" si="43"/>
        <v>4760.41</v>
      </c>
      <c r="Z153" s="11">
        <f t="shared" si="44"/>
        <v>69.033999999999651</v>
      </c>
      <c r="AA153" s="41">
        <f t="shared" si="45"/>
        <v>-2.8421709430404007E-14</v>
      </c>
      <c r="AD153" s="25" t="s">
        <v>188</v>
      </c>
      <c r="AE153" s="26">
        <v>198</v>
      </c>
      <c r="AF153" s="26">
        <v>8.17</v>
      </c>
      <c r="AG153" s="26">
        <f t="shared" si="46"/>
        <v>1617.66</v>
      </c>
      <c r="AH153" s="26">
        <v>113.4</v>
      </c>
      <c r="AI153" s="26">
        <v>10.199999999999999</v>
      </c>
      <c r="AJ153" s="26">
        <f t="shared" si="47"/>
        <v>1156.68</v>
      </c>
      <c r="AK153" s="26"/>
      <c r="AL153" s="26">
        <v>16.07</v>
      </c>
      <c r="AM153" s="26">
        <f t="shared" si="48"/>
        <v>0</v>
      </c>
      <c r="AN153" s="32">
        <v>198</v>
      </c>
      <c r="AO153" s="26">
        <v>8.65</v>
      </c>
      <c r="AP153" s="26">
        <f t="shared" si="49"/>
        <v>1712.7</v>
      </c>
      <c r="AQ153" s="33">
        <v>113.4</v>
      </c>
      <c r="AR153" s="26">
        <v>10.8</v>
      </c>
      <c r="AS153" s="26">
        <f t="shared" si="50"/>
        <v>1224.7200000000003</v>
      </c>
      <c r="AT153" s="34"/>
      <c r="AU153" s="26">
        <v>16.78</v>
      </c>
      <c r="AV153" s="26">
        <f t="shared" si="51"/>
        <v>0</v>
      </c>
      <c r="AW153" s="40">
        <f t="shared" si="52"/>
        <v>5711.76</v>
      </c>
      <c r="AY153" s="12">
        <f t="shared" si="53"/>
        <v>1020.384</v>
      </c>
    </row>
    <row r="154" spans="1:51" x14ac:dyDescent="0.25">
      <c r="A154" s="25" t="s">
        <v>189</v>
      </c>
      <c r="B154" s="26">
        <v>576</v>
      </c>
      <c r="C154" s="26">
        <v>6.71</v>
      </c>
      <c r="D154" s="26">
        <f t="shared" si="36"/>
        <v>3864.96</v>
      </c>
      <c r="E154" s="26">
        <v>99.6</v>
      </c>
      <c r="F154" s="26">
        <v>8.3699999999999992</v>
      </c>
      <c r="G154" s="26">
        <f t="shared" si="37"/>
        <v>833.65199999999993</v>
      </c>
      <c r="H154" s="26"/>
      <c r="I154" s="26">
        <v>13.2</v>
      </c>
      <c r="J154" s="26">
        <f t="shared" si="38"/>
        <v>0</v>
      </c>
      <c r="K154" s="32">
        <v>648</v>
      </c>
      <c r="L154" s="26">
        <v>7.11</v>
      </c>
      <c r="M154" s="26">
        <f t="shared" si="39"/>
        <v>4607.2800000000007</v>
      </c>
      <c r="N154" s="33">
        <v>27.6</v>
      </c>
      <c r="O154" s="26">
        <v>8.8699999999999992</v>
      </c>
      <c r="P154" s="26">
        <f t="shared" si="40"/>
        <v>244.81199999999998</v>
      </c>
      <c r="Q154" s="34"/>
      <c r="R154" s="26">
        <v>13.78</v>
      </c>
      <c r="S154" s="26">
        <f t="shared" si="41"/>
        <v>0</v>
      </c>
      <c r="T154" s="40">
        <f t="shared" si="42"/>
        <v>9550.7039999999997</v>
      </c>
      <c r="V154" s="20" t="s">
        <v>189</v>
      </c>
      <c r="W154" s="37">
        <v>7841.92</v>
      </c>
      <c r="X154" s="37">
        <v>-1852.59</v>
      </c>
      <c r="Y154" s="11">
        <f t="shared" si="43"/>
        <v>9694.51</v>
      </c>
      <c r="Z154" s="11">
        <f t="shared" si="44"/>
        <v>143.80600000000049</v>
      </c>
      <c r="AA154" s="41">
        <f t="shared" si="45"/>
        <v>2.1316282072803006E-14</v>
      </c>
      <c r="AD154" s="25" t="s">
        <v>189</v>
      </c>
      <c r="AE154" s="26">
        <v>576</v>
      </c>
      <c r="AF154" s="26">
        <v>8.17</v>
      </c>
      <c r="AG154" s="26">
        <f t="shared" si="46"/>
        <v>4705.92</v>
      </c>
      <c r="AH154" s="26">
        <v>99.6</v>
      </c>
      <c r="AI154" s="26">
        <v>10.199999999999999</v>
      </c>
      <c r="AJ154" s="26">
        <f t="shared" si="47"/>
        <v>1015.9199999999998</v>
      </c>
      <c r="AK154" s="26"/>
      <c r="AL154" s="26">
        <v>16.07</v>
      </c>
      <c r="AM154" s="26">
        <f t="shared" si="48"/>
        <v>0</v>
      </c>
      <c r="AN154" s="32">
        <v>648</v>
      </c>
      <c r="AO154" s="26">
        <v>8.65</v>
      </c>
      <c r="AP154" s="26">
        <f t="shared" si="49"/>
        <v>5605.2</v>
      </c>
      <c r="AQ154" s="33">
        <v>27.6</v>
      </c>
      <c r="AR154" s="26">
        <v>10.8</v>
      </c>
      <c r="AS154" s="26">
        <f t="shared" si="50"/>
        <v>298.08000000000004</v>
      </c>
      <c r="AT154" s="34"/>
      <c r="AU154" s="26">
        <v>16.78</v>
      </c>
      <c r="AV154" s="26">
        <f t="shared" si="51"/>
        <v>0</v>
      </c>
      <c r="AW154" s="40">
        <f t="shared" si="52"/>
        <v>11625.12</v>
      </c>
      <c r="AY154" s="12">
        <f t="shared" si="53"/>
        <v>2074.4160000000011</v>
      </c>
    </row>
    <row r="155" spans="1:51" x14ac:dyDescent="0.25">
      <c r="A155" s="25" t="s">
        <v>190</v>
      </c>
      <c r="B155" s="26">
        <v>432</v>
      </c>
      <c r="C155" s="26">
        <v>6.71</v>
      </c>
      <c r="D155" s="26">
        <f t="shared" si="36"/>
        <v>2898.72</v>
      </c>
      <c r="E155" s="26">
        <v>178.8</v>
      </c>
      <c r="F155" s="26">
        <v>8.3699999999999992</v>
      </c>
      <c r="G155" s="26">
        <f t="shared" si="37"/>
        <v>1496.556</v>
      </c>
      <c r="H155" s="26"/>
      <c r="I155" s="26">
        <v>13.2</v>
      </c>
      <c r="J155" s="26">
        <f t="shared" si="38"/>
        <v>0</v>
      </c>
      <c r="K155" s="32">
        <v>432</v>
      </c>
      <c r="L155" s="26">
        <v>7.11</v>
      </c>
      <c r="M155" s="26">
        <f t="shared" si="39"/>
        <v>3071.52</v>
      </c>
      <c r="N155" s="33">
        <v>178.8</v>
      </c>
      <c r="O155" s="26">
        <v>8.8699999999999992</v>
      </c>
      <c r="P155" s="26">
        <f t="shared" si="40"/>
        <v>1585.9559999999999</v>
      </c>
      <c r="Q155" s="34"/>
      <c r="R155" s="26">
        <v>13.78</v>
      </c>
      <c r="S155" s="26">
        <f t="shared" si="41"/>
        <v>0</v>
      </c>
      <c r="T155" s="40">
        <f t="shared" si="42"/>
        <v>9052.7520000000004</v>
      </c>
      <c r="V155" s="20" t="s">
        <v>190</v>
      </c>
      <c r="W155" s="37">
        <v>7474.51</v>
      </c>
      <c r="X155" s="37">
        <v>-1711.34</v>
      </c>
      <c r="Y155" s="11">
        <f t="shared" si="43"/>
        <v>9185.85</v>
      </c>
      <c r="Z155" s="11">
        <f t="shared" si="44"/>
        <v>133.09799999999996</v>
      </c>
      <c r="AA155" s="41">
        <f t="shared" si="45"/>
        <v>-5.6843418860808015E-14</v>
      </c>
      <c r="AD155" s="25" t="s">
        <v>190</v>
      </c>
      <c r="AE155" s="26">
        <v>432</v>
      </c>
      <c r="AF155" s="26">
        <v>8.17</v>
      </c>
      <c r="AG155" s="26">
        <f t="shared" si="46"/>
        <v>3529.44</v>
      </c>
      <c r="AH155" s="26">
        <v>178.8</v>
      </c>
      <c r="AI155" s="26">
        <v>10.199999999999999</v>
      </c>
      <c r="AJ155" s="26">
        <f t="shared" si="47"/>
        <v>1823.76</v>
      </c>
      <c r="AK155" s="26"/>
      <c r="AL155" s="26">
        <v>16.07</v>
      </c>
      <c r="AM155" s="26">
        <f t="shared" si="48"/>
        <v>0</v>
      </c>
      <c r="AN155" s="32">
        <v>432</v>
      </c>
      <c r="AO155" s="26">
        <v>8.65</v>
      </c>
      <c r="AP155" s="26">
        <f t="shared" si="49"/>
        <v>3736.8</v>
      </c>
      <c r="AQ155" s="33">
        <v>178.8</v>
      </c>
      <c r="AR155" s="26">
        <v>10.8</v>
      </c>
      <c r="AS155" s="26">
        <f t="shared" si="50"/>
        <v>1931.0400000000002</v>
      </c>
      <c r="AT155" s="34"/>
      <c r="AU155" s="26">
        <v>16.78</v>
      </c>
      <c r="AV155" s="26">
        <f t="shared" si="51"/>
        <v>0</v>
      </c>
      <c r="AW155" s="40">
        <f t="shared" si="52"/>
        <v>11021.04</v>
      </c>
      <c r="AY155" s="12">
        <f t="shared" si="53"/>
        <v>1968.2880000000005</v>
      </c>
    </row>
    <row r="156" spans="1:51" x14ac:dyDescent="0.25">
      <c r="A156" s="25" t="s">
        <v>191</v>
      </c>
      <c r="B156" s="26">
        <v>252</v>
      </c>
      <c r="C156" s="26">
        <v>6.71</v>
      </c>
      <c r="D156" s="26">
        <f t="shared" si="36"/>
        <v>1690.92</v>
      </c>
      <c r="E156" s="26">
        <v>57</v>
      </c>
      <c r="F156" s="26">
        <v>8.3699999999999992</v>
      </c>
      <c r="G156" s="26">
        <f t="shared" si="37"/>
        <v>477.09</v>
      </c>
      <c r="H156" s="26"/>
      <c r="I156" s="26">
        <v>13.2</v>
      </c>
      <c r="J156" s="26">
        <f t="shared" si="38"/>
        <v>0</v>
      </c>
      <c r="K156" s="32">
        <v>252</v>
      </c>
      <c r="L156" s="26">
        <v>7.11</v>
      </c>
      <c r="M156" s="26">
        <f t="shared" si="39"/>
        <v>1791.72</v>
      </c>
      <c r="N156" s="35">
        <v>57</v>
      </c>
      <c r="O156" s="26">
        <v>8.8699999999999992</v>
      </c>
      <c r="P156" s="26">
        <f t="shared" si="40"/>
        <v>505.59</v>
      </c>
      <c r="Q156" s="34"/>
      <c r="R156" s="26">
        <v>13.78</v>
      </c>
      <c r="S156" s="26">
        <f t="shared" si="41"/>
        <v>0</v>
      </c>
      <c r="T156" s="40">
        <f t="shared" si="42"/>
        <v>4465.3200000000006</v>
      </c>
      <c r="V156" s="20" t="s">
        <v>191</v>
      </c>
      <c r="W156" s="37">
        <v>3686.71</v>
      </c>
      <c r="X156" s="21">
        <v>-844.14</v>
      </c>
      <c r="Y156" s="11">
        <f t="shared" si="43"/>
        <v>4530.8500000000004</v>
      </c>
      <c r="Z156" s="11">
        <f t="shared" si="44"/>
        <v>65.529999999999745</v>
      </c>
      <c r="AA156" s="41">
        <f t="shared" si="45"/>
        <v>0</v>
      </c>
      <c r="AD156" s="25" t="s">
        <v>191</v>
      </c>
      <c r="AE156" s="26">
        <v>252</v>
      </c>
      <c r="AF156" s="26">
        <v>8.17</v>
      </c>
      <c r="AG156" s="26">
        <f t="shared" si="46"/>
        <v>2058.84</v>
      </c>
      <c r="AH156" s="26">
        <v>57</v>
      </c>
      <c r="AI156" s="26">
        <v>10.199999999999999</v>
      </c>
      <c r="AJ156" s="26">
        <f t="shared" si="47"/>
        <v>581.4</v>
      </c>
      <c r="AK156" s="26"/>
      <c r="AL156" s="26">
        <v>16.07</v>
      </c>
      <c r="AM156" s="26">
        <f t="shared" si="48"/>
        <v>0</v>
      </c>
      <c r="AN156" s="32">
        <v>252</v>
      </c>
      <c r="AO156" s="26">
        <v>8.65</v>
      </c>
      <c r="AP156" s="26">
        <f t="shared" si="49"/>
        <v>2179.8000000000002</v>
      </c>
      <c r="AQ156" s="35">
        <v>57</v>
      </c>
      <c r="AR156" s="26">
        <v>10.8</v>
      </c>
      <c r="AS156" s="26">
        <f t="shared" si="50"/>
        <v>615.6</v>
      </c>
      <c r="AT156" s="34"/>
      <c r="AU156" s="26">
        <v>16.78</v>
      </c>
      <c r="AV156" s="26">
        <f t="shared" si="51"/>
        <v>0</v>
      </c>
      <c r="AW156" s="40">
        <f t="shared" si="52"/>
        <v>5435.6400000000012</v>
      </c>
      <c r="AY156" s="12">
        <f t="shared" si="53"/>
        <v>970.32000000000062</v>
      </c>
    </row>
    <row r="157" spans="1:51" x14ac:dyDescent="0.25">
      <c r="A157" s="25" t="s">
        <v>192</v>
      </c>
      <c r="B157" s="26">
        <v>324</v>
      </c>
      <c r="C157" s="26">
        <v>6.71</v>
      </c>
      <c r="D157" s="26">
        <f t="shared" si="36"/>
        <v>2174.04</v>
      </c>
      <c r="E157" s="26">
        <v>352.2</v>
      </c>
      <c r="F157" s="26">
        <v>8.3699999999999992</v>
      </c>
      <c r="G157" s="26">
        <f t="shared" si="37"/>
        <v>2947.9139999999998</v>
      </c>
      <c r="H157" s="26"/>
      <c r="I157" s="26">
        <v>13.2</v>
      </c>
      <c r="J157" s="26">
        <f t="shared" si="38"/>
        <v>0</v>
      </c>
      <c r="K157" s="32">
        <v>324</v>
      </c>
      <c r="L157" s="26">
        <v>7.11</v>
      </c>
      <c r="M157" s="26">
        <f t="shared" si="39"/>
        <v>2303.6400000000003</v>
      </c>
      <c r="N157" s="33">
        <v>352.2</v>
      </c>
      <c r="O157" s="26">
        <v>8.8699999999999992</v>
      </c>
      <c r="P157" s="26">
        <f t="shared" si="40"/>
        <v>3124.0139999999997</v>
      </c>
      <c r="Q157" s="34"/>
      <c r="R157" s="26">
        <v>13.78</v>
      </c>
      <c r="S157" s="26">
        <f t="shared" si="41"/>
        <v>0</v>
      </c>
      <c r="T157" s="40">
        <f t="shared" si="42"/>
        <v>10549.608</v>
      </c>
      <c r="V157" s="20" t="s">
        <v>192</v>
      </c>
      <c r="W157" s="37">
        <v>8710.74</v>
      </c>
      <c r="X157" s="37">
        <v>-1836.84</v>
      </c>
      <c r="Y157" s="11">
        <f t="shared" si="43"/>
        <v>10547.58</v>
      </c>
      <c r="Z157" s="11">
        <f t="shared" si="44"/>
        <v>-2.0280000000002474</v>
      </c>
      <c r="AA157" s="41">
        <f t="shared" si="45"/>
        <v>5.6843418860808015E-14</v>
      </c>
      <c r="AD157" s="25" t="s">
        <v>192</v>
      </c>
      <c r="AE157" s="26">
        <v>324</v>
      </c>
      <c r="AF157" s="26">
        <v>8.17</v>
      </c>
      <c r="AG157" s="26">
        <f t="shared" si="46"/>
        <v>2647.08</v>
      </c>
      <c r="AH157" s="26">
        <v>352.2</v>
      </c>
      <c r="AI157" s="26">
        <v>10.199999999999999</v>
      </c>
      <c r="AJ157" s="26">
        <f t="shared" si="47"/>
        <v>3592.4399999999996</v>
      </c>
      <c r="AK157" s="26"/>
      <c r="AL157" s="26">
        <v>16.07</v>
      </c>
      <c r="AM157" s="26">
        <f t="shared" si="48"/>
        <v>0</v>
      </c>
      <c r="AN157" s="32">
        <v>324</v>
      </c>
      <c r="AO157" s="26">
        <v>8.65</v>
      </c>
      <c r="AP157" s="26">
        <f t="shared" si="49"/>
        <v>2802.6</v>
      </c>
      <c r="AQ157" s="33">
        <v>352.2</v>
      </c>
      <c r="AR157" s="26">
        <v>10.8</v>
      </c>
      <c r="AS157" s="26">
        <f t="shared" si="50"/>
        <v>3803.76</v>
      </c>
      <c r="AT157" s="34"/>
      <c r="AU157" s="26">
        <v>16.78</v>
      </c>
      <c r="AV157" s="26">
        <f t="shared" si="51"/>
        <v>0</v>
      </c>
      <c r="AW157" s="40">
        <f t="shared" si="52"/>
        <v>12845.88</v>
      </c>
      <c r="AY157" s="12">
        <f t="shared" si="53"/>
        <v>2296.271999999999</v>
      </c>
    </row>
    <row r="158" spans="1:51" x14ac:dyDescent="0.25">
      <c r="A158" s="25" t="s">
        <v>193</v>
      </c>
      <c r="B158" s="26">
        <v>252</v>
      </c>
      <c r="C158" s="26">
        <v>6.71</v>
      </c>
      <c r="D158" s="26">
        <f t="shared" si="36"/>
        <v>1690.92</v>
      </c>
      <c r="E158" s="26">
        <v>366.6</v>
      </c>
      <c r="F158" s="26">
        <v>8.3699999999999992</v>
      </c>
      <c r="G158" s="26">
        <f t="shared" si="37"/>
        <v>3068.442</v>
      </c>
      <c r="H158" s="26"/>
      <c r="I158" s="26">
        <v>13.2</v>
      </c>
      <c r="J158" s="26">
        <f t="shared" si="38"/>
        <v>0</v>
      </c>
      <c r="K158" s="32">
        <v>252</v>
      </c>
      <c r="L158" s="26">
        <v>7.11</v>
      </c>
      <c r="M158" s="26">
        <f t="shared" si="39"/>
        <v>1791.72</v>
      </c>
      <c r="N158" s="33">
        <v>366.6</v>
      </c>
      <c r="O158" s="26">
        <v>8.8699999999999992</v>
      </c>
      <c r="P158" s="26">
        <f t="shared" si="40"/>
        <v>3251.7419999999997</v>
      </c>
      <c r="Q158" s="34"/>
      <c r="R158" s="26">
        <v>13.78</v>
      </c>
      <c r="S158" s="26">
        <f t="shared" si="41"/>
        <v>0</v>
      </c>
      <c r="T158" s="40">
        <f t="shared" si="42"/>
        <v>9802.8240000000005</v>
      </c>
      <c r="V158" s="20" t="s">
        <v>193</v>
      </c>
      <c r="W158" s="37">
        <v>8094.19</v>
      </c>
      <c r="X158" s="37">
        <v>-1853.21</v>
      </c>
      <c r="Y158" s="11">
        <f t="shared" si="43"/>
        <v>9947.4</v>
      </c>
      <c r="Z158" s="11">
        <f t="shared" si="44"/>
        <v>144.57599999999911</v>
      </c>
      <c r="AA158" s="41">
        <f t="shared" si="45"/>
        <v>0</v>
      </c>
      <c r="AD158" s="25" t="s">
        <v>193</v>
      </c>
      <c r="AE158" s="26">
        <v>252</v>
      </c>
      <c r="AF158" s="26">
        <v>8.17</v>
      </c>
      <c r="AG158" s="26">
        <f t="shared" si="46"/>
        <v>2058.84</v>
      </c>
      <c r="AH158" s="26">
        <v>366.6</v>
      </c>
      <c r="AI158" s="26">
        <v>10.199999999999999</v>
      </c>
      <c r="AJ158" s="26">
        <f t="shared" si="47"/>
        <v>3739.32</v>
      </c>
      <c r="AK158" s="26"/>
      <c r="AL158" s="26">
        <v>16.07</v>
      </c>
      <c r="AM158" s="26">
        <f t="shared" si="48"/>
        <v>0</v>
      </c>
      <c r="AN158" s="32">
        <v>252</v>
      </c>
      <c r="AO158" s="26">
        <v>8.65</v>
      </c>
      <c r="AP158" s="26">
        <f t="shared" si="49"/>
        <v>2179.8000000000002</v>
      </c>
      <c r="AQ158" s="33">
        <v>366.6</v>
      </c>
      <c r="AR158" s="26">
        <v>10.8</v>
      </c>
      <c r="AS158" s="26">
        <f t="shared" si="50"/>
        <v>3959.2800000000007</v>
      </c>
      <c r="AT158" s="34"/>
      <c r="AU158" s="26">
        <v>16.78</v>
      </c>
      <c r="AV158" s="26">
        <f t="shared" si="51"/>
        <v>0</v>
      </c>
      <c r="AW158" s="40">
        <f t="shared" si="52"/>
        <v>11937.240000000002</v>
      </c>
      <c r="AY158" s="12">
        <f t="shared" si="53"/>
        <v>2134.4160000000011</v>
      </c>
    </row>
    <row r="159" spans="1:51" x14ac:dyDescent="0.25">
      <c r="A159" s="25" t="s">
        <v>194</v>
      </c>
      <c r="B159" s="26">
        <v>198</v>
      </c>
      <c r="C159" s="26">
        <v>6.71</v>
      </c>
      <c r="D159" s="26">
        <f t="shared" si="36"/>
        <v>1328.58</v>
      </c>
      <c r="E159" s="26">
        <v>111.6</v>
      </c>
      <c r="F159" s="26">
        <v>8.3699999999999992</v>
      </c>
      <c r="G159" s="26">
        <f t="shared" si="37"/>
        <v>934.09199999999987</v>
      </c>
      <c r="H159" s="26"/>
      <c r="I159" s="26">
        <v>13.2</v>
      </c>
      <c r="J159" s="26">
        <f t="shared" si="38"/>
        <v>0</v>
      </c>
      <c r="K159" s="32">
        <v>198</v>
      </c>
      <c r="L159" s="26">
        <v>7.11</v>
      </c>
      <c r="M159" s="26">
        <f t="shared" si="39"/>
        <v>1407.78</v>
      </c>
      <c r="N159" s="33">
        <v>111.6</v>
      </c>
      <c r="O159" s="26">
        <v>8.8699999999999992</v>
      </c>
      <c r="P159" s="26">
        <f t="shared" si="40"/>
        <v>989.89199999999983</v>
      </c>
      <c r="Q159" s="34"/>
      <c r="R159" s="26">
        <v>13.78</v>
      </c>
      <c r="S159" s="26">
        <f t="shared" si="41"/>
        <v>0</v>
      </c>
      <c r="T159" s="40">
        <f t="shared" si="42"/>
        <v>4660.3439999999991</v>
      </c>
      <c r="V159" s="20" t="s">
        <v>194</v>
      </c>
      <c r="W159" s="37">
        <v>3847.93</v>
      </c>
      <c r="X159" s="21">
        <v>-881</v>
      </c>
      <c r="Y159" s="11">
        <f t="shared" si="43"/>
        <v>4728.93</v>
      </c>
      <c r="Z159" s="11">
        <f t="shared" si="44"/>
        <v>68.58600000000115</v>
      </c>
      <c r="AA159" s="41">
        <f t="shared" si="45"/>
        <v>2.8421709430404007E-14</v>
      </c>
      <c r="AD159" s="25" t="s">
        <v>194</v>
      </c>
      <c r="AE159" s="26">
        <v>198</v>
      </c>
      <c r="AF159" s="26">
        <v>8.17</v>
      </c>
      <c r="AG159" s="26">
        <f t="shared" si="46"/>
        <v>1617.66</v>
      </c>
      <c r="AH159" s="26">
        <v>111.6</v>
      </c>
      <c r="AI159" s="26">
        <v>10.199999999999999</v>
      </c>
      <c r="AJ159" s="26">
        <f t="shared" si="47"/>
        <v>1138.32</v>
      </c>
      <c r="AK159" s="26"/>
      <c r="AL159" s="26">
        <v>16.07</v>
      </c>
      <c r="AM159" s="26">
        <f t="shared" si="48"/>
        <v>0</v>
      </c>
      <c r="AN159" s="32">
        <v>198</v>
      </c>
      <c r="AO159" s="26">
        <v>8.65</v>
      </c>
      <c r="AP159" s="26">
        <f t="shared" si="49"/>
        <v>1712.7</v>
      </c>
      <c r="AQ159" s="33">
        <v>111.6</v>
      </c>
      <c r="AR159" s="26">
        <v>10.8</v>
      </c>
      <c r="AS159" s="26">
        <f t="shared" si="50"/>
        <v>1205.28</v>
      </c>
      <c r="AT159" s="34"/>
      <c r="AU159" s="26">
        <v>16.78</v>
      </c>
      <c r="AV159" s="26">
        <f t="shared" si="51"/>
        <v>0</v>
      </c>
      <c r="AW159" s="40">
        <f t="shared" si="52"/>
        <v>5673.96</v>
      </c>
      <c r="AY159" s="12">
        <f t="shared" si="53"/>
        <v>1013.6160000000009</v>
      </c>
    </row>
    <row r="160" spans="1:51" x14ac:dyDescent="0.25">
      <c r="A160" s="25" t="s">
        <v>195</v>
      </c>
      <c r="B160" s="26">
        <v>324</v>
      </c>
      <c r="C160" s="26">
        <v>6.71</v>
      </c>
      <c r="D160" s="26">
        <f t="shared" si="36"/>
        <v>2174.04</v>
      </c>
      <c r="E160" s="26">
        <v>353.4</v>
      </c>
      <c r="F160" s="26">
        <v>8.3699999999999992</v>
      </c>
      <c r="G160" s="26">
        <f t="shared" si="37"/>
        <v>2957.9579999999996</v>
      </c>
      <c r="H160" s="26"/>
      <c r="I160" s="26">
        <v>13.2</v>
      </c>
      <c r="J160" s="26">
        <f t="shared" si="38"/>
        <v>0</v>
      </c>
      <c r="K160" s="32">
        <v>324</v>
      </c>
      <c r="L160" s="26">
        <v>7.11</v>
      </c>
      <c r="M160" s="26">
        <f t="shared" si="39"/>
        <v>2303.6400000000003</v>
      </c>
      <c r="N160" s="33">
        <v>353.4</v>
      </c>
      <c r="O160" s="26">
        <v>8.8699999999999992</v>
      </c>
      <c r="P160" s="26">
        <f t="shared" si="40"/>
        <v>3134.6579999999994</v>
      </c>
      <c r="Q160" s="34"/>
      <c r="R160" s="26">
        <v>13.78</v>
      </c>
      <c r="S160" s="26">
        <f t="shared" si="41"/>
        <v>0</v>
      </c>
      <c r="T160" s="40">
        <f t="shared" si="42"/>
        <v>10570.295999999998</v>
      </c>
      <c r="V160" s="20" t="s">
        <v>195</v>
      </c>
      <c r="W160" s="37">
        <v>8716.02</v>
      </c>
      <c r="X160" s="37">
        <v>-2010.05</v>
      </c>
      <c r="Y160" s="11">
        <f t="shared" si="43"/>
        <v>10726.07</v>
      </c>
      <c r="Z160" s="11">
        <f t="shared" si="44"/>
        <v>155.77400000000125</v>
      </c>
      <c r="AA160" s="41">
        <f t="shared" si="45"/>
        <v>0</v>
      </c>
      <c r="AD160" s="25" t="s">
        <v>195</v>
      </c>
      <c r="AE160" s="26">
        <v>324</v>
      </c>
      <c r="AF160" s="26">
        <v>8.17</v>
      </c>
      <c r="AG160" s="26">
        <f t="shared" si="46"/>
        <v>2647.08</v>
      </c>
      <c r="AH160" s="26">
        <v>353.4</v>
      </c>
      <c r="AI160" s="26">
        <v>10.199999999999999</v>
      </c>
      <c r="AJ160" s="26">
        <f t="shared" si="47"/>
        <v>3604.6799999999994</v>
      </c>
      <c r="AK160" s="26"/>
      <c r="AL160" s="26">
        <v>16.07</v>
      </c>
      <c r="AM160" s="26">
        <f t="shared" si="48"/>
        <v>0</v>
      </c>
      <c r="AN160" s="32">
        <v>324</v>
      </c>
      <c r="AO160" s="26">
        <v>8.65</v>
      </c>
      <c r="AP160" s="26">
        <f t="shared" si="49"/>
        <v>2802.6</v>
      </c>
      <c r="AQ160" s="33">
        <v>353.4</v>
      </c>
      <c r="AR160" s="26">
        <v>10.8</v>
      </c>
      <c r="AS160" s="26">
        <f t="shared" si="50"/>
        <v>3816.72</v>
      </c>
      <c r="AT160" s="34"/>
      <c r="AU160" s="26">
        <v>16.78</v>
      </c>
      <c r="AV160" s="26">
        <f t="shared" si="51"/>
        <v>0</v>
      </c>
      <c r="AW160" s="40">
        <f t="shared" si="52"/>
        <v>12871.079999999998</v>
      </c>
      <c r="AY160" s="12">
        <f t="shared" si="53"/>
        <v>2300.7839999999997</v>
      </c>
    </row>
    <row r="161" spans="1:51" x14ac:dyDescent="0.25">
      <c r="A161" s="25" t="s">
        <v>196</v>
      </c>
      <c r="B161" s="26">
        <v>261</v>
      </c>
      <c r="C161" s="26">
        <v>6.71</v>
      </c>
      <c r="D161" s="26">
        <f t="shared" si="36"/>
        <v>1751.31</v>
      </c>
      <c r="E161" s="26">
        <v>370.2</v>
      </c>
      <c r="F161" s="26">
        <v>8.3699999999999992</v>
      </c>
      <c r="G161" s="26">
        <f t="shared" si="37"/>
        <v>3098.5739999999996</v>
      </c>
      <c r="H161" s="26"/>
      <c r="I161" s="26">
        <v>13.2</v>
      </c>
      <c r="J161" s="26">
        <f t="shared" si="38"/>
        <v>0</v>
      </c>
      <c r="K161" s="32">
        <v>252</v>
      </c>
      <c r="L161" s="26">
        <v>7.11</v>
      </c>
      <c r="M161" s="26">
        <f t="shared" si="39"/>
        <v>1791.72</v>
      </c>
      <c r="N161" s="33">
        <v>379.2</v>
      </c>
      <c r="O161" s="26">
        <v>8.8699999999999992</v>
      </c>
      <c r="P161" s="26">
        <f t="shared" si="40"/>
        <v>3363.5039999999995</v>
      </c>
      <c r="Q161" s="34"/>
      <c r="R161" s="26">
        <v>13.78</v>
      </c>
      <c r="S161" s="26">
        <f t="shared" si="41"/>
        <v>0</v>
      </c>
      <c r="T161" s="40">
        <f t="shared" si="42"/>
        <v>10005.108</v>
      </c>
      <c r="V161" s="20" t="s">
        <v>196</v>
      </c>
      <c r="W161" s="37">
        <v>8234.66</v>
      </c>
      <c r="X161" s="37">
        <v>-1933.18</v>
      </c>
      <c r="Y161" s="11">
        <f t="shared" si="43"/>
        <v>10167.84</v>
      </c>
      <c r="Z161" s="11">
        <f t="shared" si="44"/>
        <v>162.73199999999997</v>
      </c>
      <c r="AA161" s="41">
        <f t="shared" si="45"/>
        <v>5.6843418860808015E-14</v>
      </c>
      <c r="AD161" s="25" t="s">
        <v>196</v>
      </c>
      <c r="AE161" s="26">
        <v>261</v>
      </c>
      <c r="AF161" s="26">
        <v>8.17</v>
      </c>
      <c r="AG161" s="26">
        <f t="shared" si="46"/>
        <v>2132.37</v>
      </c>
      <c r="AH161" s="26">
        <v>370.2</v>
      </c>
      <c r="AI161" s="26">
        <v>10.199999999999999</v>
      </c>
      <c r="AJ161" s="26">
        <f t="shared" si="47"/>
        <v>3776.0399999999995</v>
      </c>
      <c r="AK161" s="26"/>
      <c r="AL161" s="26">
        <v>16.07</v>
      </c>
      <c r="AM161" s="26">
        <f t="shared" si="48"/>
        <v>0</v>
      </c>
      <c r="AN161" s="32">
        <v>252</v>
      </c>
      <c r="AO161" s="26">
        <v>8.65</v>
      </c>
      <c r="AP161" s="26">
        <f t="shared" si="49"/>
        <v>2179.8000000000002</v>
      </c>
      <c r="AQ161" s="33">
        <v>379.2</v>
      </c>
      <c r="AR161" s="26">
        <v>10.8</v>
      </c>
      <c r="AS161" s="26">
        <f t="shared" si="50"/>
        <v>4095.36</v>
      </c>
      <c r="AT161" s="34"/>
      <c r="AU161" s="26">
        <v>16.78</v>
      </c>
      <c r="AV161" s="26">
        <f t="shared" si="51"/>
        <v>0</v>
      </c>
      <c r="AW161" s="40">
        <f t="shared" si="52"/>
        <v>12183.57</v>
      </c>
      <c r="AY161" s="12">
        <f t="shared" si="53"/>
        <v>2178.4619999999995</v>
      </c>
    </row>
    <row r="162" spans="1:51" x14ac:dyDescent="0.25">
      <c r="A162" s="25" t="s">
        <v>197</v>
      </c>
      <c r="B162" s="26">
        <v>252</v>
      </c>
      <c r="C162" s="26">
        <v>6.71</v>
      </c>
      <c r="D162" s="26">
        <f t="shared" si="36"/>
        <v>1690.92</v>
      </c>
      <c r="E162" s="26">
        <v>47.16</v>
      </c>
      <c r="F162" s="26">
        <v>8.3699999999999992</v>
      </c>
      <c r="G162" s="26">
        <f t="shared" si="37"/>
        <v>394.72919999999993</v>
      </c>
      <c r="H162" s="26"/>
      <c r="I162" s="26">
        <v>13.2</v>
      </c>
      <c r="J162" s="26">
        <f t="shared" si="38"/>
        <v>0</v>
      </c>
      <c r="K162" s="32">
        <v>252</v>
      </c>
      <c r="L162" s="26">
        <v>7.11</v>
      </c>
      <c r="M162" s="26">
        <f t="shared" si="39"/>
        <v>1791.72</v>
      </c>
      <c r="N162" s="36">
        <v>47.16</v>
      </c>
      <c r="O162" s="26">
        <v>8.8699999999999992</v>
      </c>
      <c r="P162" s="26">
        <f t="shared" si="40"/>
        <v>418.30919999999992</v>
      </c>
      <c r="Q162" s="34"/>
      <c r="R162" s="26">
        <v>13.78</v>
      </c>
      <c r="S162" s="26">
        <f t="shared" si="41"/>
        <v>0</v>
      </c>
      <c r="T162" s="40">
        <f t="shared" si="42"/>
        <v>4295.6783999999998</v>
      </c>
      <c r="V162" s="20" t="s">
        <v>197</v>
      </c>
      <c r="W162" s="37">
        <v>3038.13</v>
      </c>
      <c r="X162" s="37">
        <v>-1320.57</v>
      </c>
      <c r="Y162" s="11">
        <f t="shared" si="43"/>
        <v>4358.7</v>
      </c>
      <c r="Z162" s="11">
        <f t="shared" si="44"/>
        <v>63.021600000000035</v>
      </c>
      <c r="AA162" s="41">
        <f t="shared" si="45"/>
        <v>-2.8421709430404007E-14</v>
      </c>
      <c r="AD162" s="25" t="s">
        <v>197</v>
      </c>
      <c r="AE162" s="26">
        <v>252</v>
      </c>
      <c r="AF162" s="26">
        <v>8.17</v>
      </c>
      <c r="AG162" s="26">
        <f t="shared" si="46"/>
        <v>2058.84</v>
      </c>
      <c r="AH162" s="26">
        <v>47.16</v>
      </c>
      <c r="AI162" s="26">
        <v>10.199999999999999</v>
      </c>
      <c r="AJ162" s="26">
        <f t="shared" si="47"/>
        <v>481.03199999999993</v>
      </c>
      <c r="AK162" s="26"/>
      <c r="AL162" s="26">
        <v>16.07</v>
      </c>
      <c r="AM162" s="26">
        <f t="shared" si="48"/>
        <v>0</v>
      </c>
      <c r="AN162" s="32">
        <v>252</v>
      </c>
      <c r="AO162" s="26">
        <v>8.65</v>
      </c>
      <c r="AP162" s="26">
        <f t="shared" si="49"/>
        <v>2179.8000000000002</v>
      </c>
      <c r="AQ162" s="36">
        <v>47.16</v>
      </c>
      <c r="AR162" s="26">
        <v>10.8</v>
      </c>
      <c r="AS162" s="26">
        <f t="shared" si="50"/>
        <v>509.32799999999997</v>
      </c>
      <c r="AT162" s="34"/>
      <c r="AU162" s="26">
        <v>16.78</v>
      </c>
      <c r="AV162" s="26">
        <f t="shared" si="51"/>
        <v>0</v>
      </c>
      <c r="AW162" s="40">
        <f t="shared" si="52"/>
        <v>5229</v>
      </c>
      <c r="AY162" s="12">
        <f t="shared" si="53"/>
        <v>933.32160000000022</v>
      </c>
    </row>
    <row r="163" spans="1:51" x14ac:dyDescent="0.25">
      <c r="A163" s="25" t="s">
        <v>198</v>
      </c>
      <c r="B163" s="26">
        <v>252</v>
      </c>
      <c r="C163" s="26">
        <v>6.71</v>
      </c>
      <c r="D163" s="26">
        <f t="shared" si="36"/>
        <v>1690.92</v>
      </c>
      <c r="E163" s="26">
        <v>422.4</v>
      </c>
      <c r="F163" s="26">
        <v>8.3699999999999992</v>
      </c>
      <c r="G163" s="26">
        <f t="shared" si="37"/>
        <v>3535.4879999999994</v>
      </c>
      <c r="H163" s="26"/>
      <c r="I163" s="26">
        <v>13.2</v>
      </c>
      <c r="J163" s="26">
        <f t="shared" si="38"/>
        <v>0</v>
      </c>
      <c r="K163" s="32">
        <v>252</v>
      </c>
      <c r="L163" s="26">
        <v>7.11</v>
      </c>
      <c r="M163" s="26">
        <f t="shared" si="39"/>
        <v>1791.72</v>
      </c>
      <c r="N163" s="33">
        <v>422.4</v>
      </c>
      <c r="O163" s="26">
        <v>8.8699999999999992</v>
      </c>
      <c r="P163" s="26">
        <f t="shared" si="40"/>
        <v>3746.6879999999996</v>
      </c>
      <c r="Q163" s="34"/>
      <c r="R163" s="26">
        <v>13.78</v>
      </c>
      <c r="S163" s="26">
        <f t="shared" si="41"/>
        <v>0</v>
      </c>
      <c r="T163" s="40">
        <f t="shared" si="42"/>
        <v>10764.815999999999</v>
      </c>
      <c r="V163" s="20" t="s">
        <v>198</v>
      </c>
      <c r="W163" s="37">
        <v>8888.5300000000007</v>
      </c>
      <c r="X163" s="37">
        <v>-2035.15</v>
      </c>
      <c r="Y163" s="11">
        <f t="shared" si="43"/>
        <v>10923.68</v>
      </c>
      <c r="Z163" s="11">
        <f t="shared" si="44"/>
        <v>158.8640000000014</v>
      </c>
      <c r="AA163" s="41">
        <f t="shared" si="45"/>
        <v>0</v>
      </c>
      <c r="AD163" s="25" t="s">
        <v>198</v>
      </c>
      <c r="AE163" s="26">
        <v>252</v>
      </c>
      <c r="AF163" s="26">
        <v>8.17</v>
      </c>
      <c r="AG163" s="26">
        <f t="shared" si="46"/>
        <v>2058.84</v>
      </c>
      <c r="AH163" s="26">
        <v>422.4</v>
      </c>
      <c r="AI163" s="26">
        <v>10.199999999999999</v>
      </c>
      <c r="AJ163" s="26">
        <f t="shared" si="47"/>
        <v>4308.4799999999996</v>
      </c>
      <c r="AK163" s="26"/>
      <c r="AL163" s="26">
        <v>16.07</v>
      </c>
      <c r="AM163" s="26">
        <f t="shared" si="48"/>
        <v>0</v>
      </c>
      <c r="AN163" s="32">
        <v>252</v>
      </c>
      <c r="AO163" s="26">
        <v>8.65</v>
      </c>
      <c r="AP163" s="26">
        <f t="shared" si="49"/>
        <v>2179.8000000000002</v>
      </c>
      <c r="AQ163" s="33">
        <v>422.4</v>
      </c>
      <c r="AR163" s="26">
        <v>10.8</v>
      </c>
      <c r="AS163" s="26">
        <f t="shared" si="50"/>
        <v>4561.92</v>
      </c>
      <c r="AT163" s="34"/>
      <c r="AU163" s="26">
        <v>16.78</v>
      </c>
      <c r="AV163" s="26">
        <f t="shared" si="51"/>
        <v>0</v>
      </c>
      <c r="AW163" s="40">
        <f t="shared" si="52"/>
        <v>13109.039999999999</v>
      </c>
      <c r="AY163" s="12">
        <f t="shared" si="53"/>
        <v>2344.2240000000002</v>
      </c>
    </row>
    <row r="164" spans="1:51" x14ac:dyDescent="0.25">
      <c r="A164" s="25" t="s">
        <v>199</v>
      </c>
      <c r="B164" s="26">
        <v>324</v>
      </c>
      <c r="C164" s="26">
        <v>6.71</v>
      </c>
      <c r="D164" s="26">
        <f t="shared" si="36"/>
        <v>2174.04</v>
      </c>
      <c r="E164" s="26">
        <v>291.60000000000002</v>
      </c>
      <c r="F164" s="26">
        <v>8.3699999999999992</v>
      </c>
      <c r="G164" s="26">
        <f t="shared" si="37"/>
        <v>2440.692</v>
      </c>
      <c r="H164" s="26"/>
      <c r="I164" s="26">
        <v>13.2</v>
      </c>
      <c r="J164" s="26">
        <f t="shared" si="38"/>
        <v>0</v>
      </c>
      <c r="K164" s="32">
        <v>324</v>
      </c>
      <c r="L164" s="26">
        <v>7.11</v>
      </c>
      <c r="M164" s="26">
        <f t="shared" si="39"/>
        <v>2303.6400000000003</v>
      </c>
      <c r="N164" s="33">
        <v>291.60000000000002</v>
      </c>
      <c r="O164" s="26">
        <v>8.8699999999999992</v>
      </c>
      <c r="P164" s="26">
        <f t="shared" si="40"/>
        <v>2586.4920000000002</v>
      </c>
      <c r="Q164" s="34"/>
      <c r="R164" s="26">
        <v>13.78</v>
      </c>
      <c r="S164" s="26">
        <f t="shared" si="41"/>
        <v>0</v>
      </c>
      <c r="T164" s="40">
        <f t="shared" si="42"/>
        <v>9504.8640000000014</v>
      </c>
      <c r="V164" s="20" t="s">
        <v>199</v>
      </c>
      <c r="W164" s="37">
        <v>7901.33</v>
      </c>
      <c r="X164" s="37">
        <v>-1743.54</v>
      </c>
      <c r="Y164" s="11">
        <f t="shared" si="43"/>
        <v>9644.869999999999</v>
      </c>
      <c r="Z164" s="11">
        <f t="shared" si="44"/>
        <v>140.00599999999758</v>
      </c>
      <c r="AA164" s="41">
        <f t="shared" si="45"/>
        <v>0</v>
      </c>
      <c r="AD164" s="25" t="s">
        <v>199</v>
      </c>
      <c r="AE164" s="26">
        <v>324</v>
      </c>
      <c r="AF164" s="26">
        <v>8.17</v>
      </c>
      <c r="AG164" s="26">
        <f t="shared" si="46"/>
        <v>2647.08</v>
      </c>
      <c r="AH164" s="26">
        <v>291.60000000000002</v>
      </c>
      <c r="AI164" s="26">
        <v>10.199999999999999</v>
      </c>
      <c r="AJ164" s="26">
        <f t="shared" si="47"/>
        <v>2974.32</v>
      </c>
      <c r="AK164" s="26"/>
      <c r="AL164" s="26">
        <v>16.07</v>
      </c>
      <c r="AM164" s="26">
        <f t="shared" si="48"/>
        <v>0</v>
      </c>
      <c r="AN164" s="32">
        <v>324</v>
      </c>
      <c r="AO164" s="26">
        <v>8.65</v>
      </c>
      <c r="AP164" s="26">
        <f t="shared" si="49"/>
        <v>2802.6</v>
      </c>
      <c r="AQ164" s="33">
        <v>291.60000000000002</v>
      </c>
      <c r="AR164" s="26">
        <v>10.8</v>
      </c>
      <c r="AS164" s="26">
        <f t="shared" si="50"/>
        <v>3149.2800000000007</v>
      </c>
      <c r="AT164" s="34"/>
      <c r="AU164" s="26">
        <v>16.78</v>
      </c>
      <c r="AV164" s="26">
        <f t="shared" si="51"/>
        <v>0</v>
      </c>
      <c r="AW164" s="40">
        <f t="shared" si="52"/>
        <v>11573.28</v>
      </c>
      <c r="AY164" s="12">
        <f t="shared" si="53"/>
        <v>2068.4159999999993</v>
      </c>
    </row>
    <row r="165" spans="1:51" x14ac:dyDescent="0.25">
      <c r="A165" s="25" t="s">
        <v>200</v>
      </c>
      <c r="B165" s="26">
        <v>198</v>
      </c>
      <c r="C165" s="26">
        <v>6.71</v>
      </c>
      <c r="D165" s="26">
        <f t="shared" si="36"/>
        <v>1328.58</v>
      </c>
      <c r="E165" s="26">
        <v>114.6</v>
      </c>
      <c r="F165" s="26">
        <v>8.3699999999999992</v>
      </c>
      <c r="G165" s="26">
        <f t="shared" si="37"/>
        <v>959.20199999999988</v>
      </c>
      <c r="H165" s="26"/>
      <c r="I165" s="26">
        <v>13.2</v>
      </c>
      <c r="J165" s="26">
        <f t="shared" si="38"/>
        <v>0</v>
      </c>
      <c r="K165" s="32">
        <v>198</v>
      </c>
      <c r="L165" s="26">
        <v>7.11</v>
      </c>
      <c r="M165" s="26">
        <f t="shared" si="39"/>
        <v>1407.78</v>
      </c>
      <c r="N165" s="33">
        <v>114.6</v>
      </c>
      <c r="O165" s="26">
        <v>8.8699999999999992</v>
      </c>
      <c r="P165" s="26">
        <f t="shared" si="40"/>
        <v>1016.5019999999998</v>
      </c>
      <c r="Q165" s="34"/>
      <c r="R165" s="26">
        <v>13.78</v>
      </c>
      <c r="S165" s="26">
        <f t="shared" si="41"/>
        <v>0</v>
      </c>
      <c r="T165" s="40">
        <f t="shared" si="42"/>
        <v>4712.0639999999994</v>
      </c>
      <c r="V165" s="20" t="s">
        <v>200</v>
      </c>
      <c r="W165" s="37">
        <v>3890.65</v>
      </c>
      <c r="X165" s="21">
        <v>-890.77</v>
      </c>
      <c r="Y165" s="11">
        <f t="shared" si="43"/>
        <v>4781.42</v>
      </c>
      <c r="Z165" s="11">
        <f t="shared" si="44"/>
        <v>69.356000000000677</v>
      </c>
      <c r="AA165" s="41">
        <f t="shared" si="45"/>
        <v>2.8421709430404007E-14</v>
      </c>
      <c r="AD165" s="25" t="s">
        <v>200</v>
      </c>
      <c r="AE165" s="26">
        <v>198</v>
      </c>
      <c r="AF165" s="26">
        <v>8.17</v>
      </c>
      <c r="AG165" s="26">
        <f t="shared" si="46"/>
        <v>1617.66</v>
      </c>
      <c r="AH165" s="26">
        <v>114.6</v>
      </c>
      <c r="AI165" s="26">
        <v>10.199999999999999</v>
      </c>
      <c r="AJ165" s="26">
        <f t="shared" si="47"/>
        <v>1168.9199999999998</v>
      </c>
      <c r="AK165" s="26"/>
      <c r="AL165" s="26">
        <v>16.07</v>
      </c>
      <c r="AM165" s="26">
        <f t="shared" si="48"/>
        <v>0</v>
      </c>
      <c r="AN165" s="32">
        <v>198</v>
      </c>
      <c r="AO165" s="26">
        <v>8.65</v>
      </c>
      <c r="AP165" s="26">
        <f t="shared" si="49"/>
        <v>1712.7</v>
      </c>
      <c r="AQ165" s="33">
        <v>114.6</v>
      </c>
      <c r="AR165" s="26">
        <v>10.8</v>
      </c>
      <c r="AS165" s="26">
        <f t="shared" si="50"/>
        <v>1237.68</v>
      </c>
      <c r="AT165" s="34"/>
      <c r="AU165" s="26">
        <v>16.78</v>
      </c>
      <c r="AV165" s="26">
        <f t="shared" si="51"/>
        <v>0</v>
      </c>
      <c r="AW165" s="40">
        <f t="shared" si="52"/>
        <v>5736.96</v>
      </c>
      <c r="AY165" s="12">
        <f t="shared" si="53"/>
        <v>1024.8960000000006</v>
      </c>
    </row>
    <row r="166" spans="1:51" x14ac:dyDescent="0.25">
      <c r="A166" s="25" t="s">
        <v>201</v>
      </c>
      <c r="B166" s="26">
        <v>252</v>
      </c>
      <c r="C166" s="26">
        <v>6.71</v>
      </c>
      <c r="D166" s="26">
        <f t="shared" si="36"/>
        <v>1690.92</v>
      </c>
      <c r="E166" s="26">
        <v>432</v>
      </c>
      <c r="F166" s="26">
        <v>8.3699999999999992</v>
      </c>
      <c r="G166" s="26">
        <f t="shared" si="37"/>
        <v>3615.8399999999997</v>
      </c>
      <c r="H166" s="26"/>
      <c r="I166" s="26">
        <v>13.2</v>
      </c>
      <c r="J166" s="26">
        <f t="shared" si="38"/>
        <v>0</v>
      </c>
      <c r="K166" s="32">
        <v>252</v>
      </c>
      <c r="L166" s="26">
        <v>7.11</v>
      </c>
      <c r="M166" s="26">
        <f t="shared" si="39"/>
        <v>1791.72</v>
      </c>
      <c r="N166" s="35">
        <v>432</v>
      </c>
      <c r="O166" s="26">
        <v>8.8699999999999992</v>
      </c>
      <c r="P166" s="26">
        <f t="shared" si="40"/>
        <v>3831.8399999999997</v>
      </c>
      <c r="Q166" s="34"/>
      <c r="R166" s="26">
        <v>13.78</v>
      </c>
      <c r="S166" s="26">
        <f t="shared" si="41"/>
        <v>0</v>
      </c>
      <c r="T166" s="40">
        <f t="shared" si="42"/>
        <v>10930.32</v>
      </c>
      <c r="V166" s="20" t="s">
        <v>201</v>
      </c>
      <c r="W166" s="37">
        <v>9025.15</v>
      </c>
      <c r="X166" s="37">
        <v>-2066.42</v>
      </c>
      <c r="Y166" s="11">
        <f t="shared" si="43"/>
        <v>11091.57</v>
      </c>
      <c r="Z166" s="11">
        <f t="shared" si="44"/>
        <v>161.25</v>
      </c>
      <c r="AA166" s="41">
        <f t="shared" si="45"/>
        <v>0</v>
      </c>
      <c r="AD166" s="25" t="s">
        <v>201</v>
      </c>
      <c r="AE166" s="26">
        <v>252</v>
      </c>
      <c r="AF166" s="26">
        <v>8.17</v>
      </c>
      <c r="AG166" s="26">
        <f t="shared" si="46"/>
        <v>2058.84</v>
      </c>
      <c r="AH166" s="26">
        <v>432</v>
      </c>
      <c r="AI166" s="26">
        <v>10.199999999999999</v>
      </c>
      <c r="AJ166" s="26">
        <f t="shared" si="47"/>
        <v>4406.3999999999996</v>
      </c>
      <c r="AK166" s="26"/>
      <c r="AL166" s="26">
        <v>16.07</v>
      </c>
      <c r="AM166" s="26">
        <f t="shared" si="48"/>
        <v>0</v>
      </c>
      <c r="AN166" s="32">
        <v>252</v>
      </c>
      <c r="AO166" s="26">
        <v>8.65</v>
      </c>
      <c r="AP166" s="26">
        <f t="shared" si="49"/>
        <v>2179.8000000000002</v>
      </c>
      <c r="AQ166" s="35">
        <v>432</v>
      </c>
      <c r="AR166" s="26">
        <v>10.8</v>
      </c>
      <c r="AS166" s="26">
        <f t="shared" si="50"/>
        <v>4665.6000000000004</v>
      </c>
      <c r="AT166" s="34"/>
      <c r="AU166" s="26">
        <v>16.78</v>
      </c>
      <c r="AV166" s="26">
        <f t="shared" si="51"/>
        <v>0</v>
      </c>
      <c r="AW166" s="40">
        <f t="shared" si="52"/>
        <v>13310.640000000001</v>
      </c>
      <c r="AY166" s="12">
        <f t="shared" si="53"/>
        <v>2380.3200000000015</v>
      </c>
    </row>
    <row r="167" spans="1:51" x14ac:dyDescent="0.25">
      <c r="A167" s="25" t="s">
        <v>202</v>
      </c>
      <c r="B167" s="26">
        <v>198</v>
      </c>
      <c r="C167" s="26">
        <v>6.71</v>
      </c>
      <c r="D167" s="26">
        <f t="shared" si="36"/>
        <v>1328.58</v>
      </c>
      <c r="E167" s="26">
        <v>431.4</v>
      </c>
      <c r="F167" s="26">
        <v>8.3699999999999992</v>
      </c>
      <c r="G167" s="26">
        <f t="shared" si="37"/>
        <v>3610.8179999999993</v>
      </c>
      <c r="H167" s="26"/>
      <c r="I167" s="26">
        <v>13.2</v>
      </c>
      <c r="J167" s="26">
        <f t="shared" si="38"/>
        <v>0</v>
      </c>
      <c r="K167" s="32">
        <v>198</v>
      </c>
      <c r="L167" s="26">
        <v>7.11</v>
      </c>
      <c r="M167" s="26">
        <f t="shared" si="39"/>
        <v>1407.78</v>
      </c>
      <c r="N167" s="33">
        <v>431.4</v>
      </c>
      <c r="O167" s="26">
        <v>8.8699999999999992</v>
      </c>
      <c r="P167" s="26">
        <f t="shared" si="40"/>
        <v>3826.5179999999996</v>
      </c>
      <c r="Q167" s="34"/>
      <c r="R167" s="26">
        <v>13.78</v>
      </c>
      <c r="S167" s="26">
        <f t="shared" si="41"/>
        <v>0</v>
      </c>
      <c r="T167" s="40">
        <f t="shared" si="42"/>
        <v>10173.695999999998</v>
      </c>
      <c r="V167" s="20" t="s">
        <v>202</v>
      </c>
      <c r="W167" s="37">
        <v>8400.67</v>
      </c>
      <c r="X167" s="37">
        <v>-1923.29</v>
      </c>
      <c r="Y167" s="11">
        <f t="shared" si="43"/>
        <v>10323.959999999999</v>
      </c>
      <c r="Z167" s="11">
        <f t="shared" si="44"/>
        <v>150.26400000000103</v>
      </c>
      <c r="AA167" s="41">
        <f t="shared" si="45"/>
        <v>0</v>
      </c>
      <c r="AD167" s="25" t="s">
        <v>202</v>
      </c>
      <c r="AE167" s="26">
        <v>198</v>
      </c>
      <c r="AF167" s="26">
        <v>8.17</v>
      </c>
      <c r="AG167" s="26">
        <f t="shared" si="46"/>
        <v>1617.66</v>
      </c>
      <c r="AH167" s="26">
        <v>431.4</v>
      </c>
      <c r="AI167" s="26">
        <v>10.199999999999999</v>
      </c>
      <c r="AJ167" s="26">
        <f t="shared" si="47"/>
        <v>4400.28</v>
      </c>
      <c r="AK167" s="26"/>
      <c r="AL167" s="26">
        <v>16.07</v>
      </c>
      <c r="AM167" s="26">
        <f t="shared" si="48"/>
        <v>0</v>
      </c>
      <c r="AN167" s="32">
        <v>198</v>
      </c>
      <c r="AO167" s="26">
        <v>8.65</v>
      </c>
      <c r="AP167" s="26">
        <f t="shared" si="49"/>
        <v>1712.7</v>
      </c>
      <c r="AQ167" s="33">
        <v>431.4</v>
      </c>
      <c r="AR167" s="26">
        <v>10.8</v>
      </c>
      <c r="AS167" s="26">
        <f t="shared" si="50"/>
        <v>4659.12</v>
      </c>
      <c r="AT167" s="34"/>
      <c r="AU167" s="26">
        <v>16.78</v>
      </c>
      <c r="AV167" s="26">
        <f t="shared" si="51"/>
        <v>0</v>
      </c>
      <c r="AW167" s="40">
        <f t="shared" si="52"/>
        <v>12389.759999999998</v>
      </c>
      <c r="AY167" s="12">
        <f t="shared" si="53"/>
        <v>2216.0640000000003</v>
      </c>
    </row>
    <row r="168" spans="1:51" x14ac:dyDescent="0.25">
      <c r="A168" s="25" t="s">
        <v>203</v>
      </c>
      <c r="B168" s="26"/>
      <c r="C168" s="26">
        <v>6.71</v>
      </c>
      <c r="D168" s="26">
        <f t="shared" si="36"/>
        <v>0</v>
      </c>
      <c r="E168" s="26"/>
      <c r="F168" s="26">
        <v>8.3699999999999992</v>
      </c>
      <c r="G168" s="26">
        <f t="shared" si="37"/>
        <v>0</v>
      </c>
      <c r="H168" s="26">
        <v>325.8</v>
      </c>
      <c r="I168" s="26">
        <v>13.2</v>
      </c>
      <c r="J168" s="26">
        <f t="shared" si="38"/>
        <v>4300.5599999999995</v>
      </c>
      <c r="K168" s="34"/>
      <c r="L168" s="26">
        <v>7.11</v>
      </c>
      <c r="M168" s="26">
        <f t="shared" si="39"/>
        <v>0</v>
      </c>
      <c r="N168" s="34"/>
      <c r="O168" s="26">
        <v>8.8699999999999992</v>
      </c>
      <c r="P168" s="26">
        <f t="shared" si="40"/>
        <v>0</v>
      </c>
      <c r="Q168" s="33">
        <v>325.8</v>
      </c>
      <c r="R168" s="26">
        <v>13.78</v>
      </c>
      <c r="S168" s="26">
        <f t="shared" si="41"/>
        <v>4489.5240000000003</v>
      </c>
      <c r="T168" s="40">
        <f t="shared" si="42"/>
        <v>8790.0839999999989</v>
      </c>
      <c r="V168" s="20" t="s">
        <v>203</v>
      </c>
      <c r="W168" s="37">
        <v>7233.72</v>
      </c>
      <c r="X168" s="37">
        <v>-1687.6</v>
      </c>
      <c r="Y168" s="11">
        <f t="shared" si="43"/>
        <v>8921.32</v>
      </c>
      <c r="Z168" s="11">
        <f t="shared" si="44"/>
        <v>131.23600000000079</v>
      </c>
      <c r="AA168" s="41">
        <f t="shared" si="45"/>
        <v>0</v>
      </c>
      <c r="AD168" s="25" t="s">
        <v>203</v>
      </c>
      <c r="AE168" s="26"/>
      <c r="AF168" s="26">
        <v>8.17</v>
      </c>
      <c r="AG168" s="26">
        <f t="shared" si="46"/>
        <v>0</v>
      </c>
      <c r="AH168" s="26"/>
      <c r="AI168" s="26">
        <v>10.199999999999999</v>
      </c>
      <c r="AJ168" s="26">
        <f t="shared" si="47"/>
        <v>0</v>
      </c>
      <c r="AK168" s="26">
        <v>325.8</v>
      </c>
      <c r="AL168" s="26">
        <v>16.07</v>
      </c>
      <c r="AM168" s="26">
        <f t="shared" si="48"/>
        <v>5235.6060000000007</v>
      </c>
      <c r="AN168" s="34"/>
      <c r="AO168" s="26">
        <v>8.65</v>
      </c>
      <c r="AP168" s="26">
        <f t="shared" si="49"/>
        <v>0</v>
      </c>
      <c r="AQ168" s="34"/>
      <c r="AR168" s="26">
        <v>10.8</v>
      </c>
      <c r="AS168" s="26">
        <f t="shared" si="50"/>
        <v>0</v>
      </c>
      <c r="AT168" s="33">
        <v>325.8</v>
      </c>
      <c r="AU168" s="26">
        <v>16.78</v>
      </c>
      <c r="AV168" s="26">
        <f t="shared" si="51"/>
        <v>5466.9240000000009</v>
      </c>
      <c r="AW168" s="40">
        <f t="shared" si="52"/>
        <v>10702.530000000002</v>
      </c>
      <c r="AY168" s="12">
        <f t="shared" si="53"/>
        <v>1912.4460000000036</v>
      </c>
    </row>
    <row r="169" spans="1:51" x14ac:dyDescent="0.25">
      <c r="A169" s="25" t="s">
        <v>204</v>
      </c>
      <c r="B169" s="26">
        <v>198</v>
      </c>
      <c r="C169" s="26">
        <v>6.71</v>
      </c>
      <c r="D169" s="26">
        <f t="shared" si="36"/>
        <v>1328.58</v>
      </c>
      <c r="E169" s="26">
        <v>479.4</v>
      </c>
      <c r="F169" s="26">
        <v>8.3699999999999992</v>
      </c>
      <c r="G169" s="26">
        <f t="shared" si="37"/>
        <v>4012.5779999999995</v>
      </c>
      <c r="H169" s="26"/>
      <c r="I169" s="26">
        <v>13.2</v>
      </c>
      <c r="J169" s="26">
        <f t="shared" si="38"/>
        <v>0</v>
      </c>
      <c r="K169" s="32">
        <v>198</v>
      </c>
      <c r="L169" s="26">
        <v>7.11</v>
      </c>
      <c r="M169" s="26">
        <f t="shared" si="39"/>
        <v>1407.78</v>
      </c>
      <c r="N169" s="33">
        <v>479.4</v>
      </c>
      <c r="O169" s="26">
        <v>8.8699999999999992</v>
      </c>
      <c r="P169" s="26">
        <f t="shared" si="40"/>
        <v>4252.2779999999993</v>
      </c>
      <c r="Q169" s="34"/>
      <c r="R169" s="26">
        <v>13.78</v>
      </c>
      <c r="S169" s="26">
        <f t="shared" si="41"/>
        <v>0</v>
      </c>
      <c r="T169" s="40">
        <f t="shared" si="42"/>
        <v>11001.215999999999</v>
      </c>
      <c r="V169" s="20" t="s">
        <v>204</v>
      </c>
      <c r="W169" s="37">
        <v>9083.89</v>
      </c>
      <c r="X169" s="37">
        <v>-2079.77</v>
      </c>
      <c r="Y169" s="11">
        <f t="shared" si="43"/>
        <v>11163.66</v>
      </c>
      <c r="Z169" s="11">
        <f t="shared" si="44"/>
        <v>162.44400000000132</v>
      </c>
      <c r="AA169" s="41">
        <f t="shared" si="45"/>
        <v>0</v>
      </c>
      <c r="AD169" s="25" t="s">
        <v>204</v>
      </c>
      <c r="AE169" s="26">
        <v>198</v>
      </c>
      <c r="AF169" s="26">
        <v>8.17</v>
      </c>
      <c r="AG169" s="26">
        <f t="shared" si="46"/>
        <v>1617.66</v>
      </c>
      <c r="AH169" s="26">
        <v>479.4</v>
      </c>
      <c r="AI169" s="26">
        <v>10.199999999999999</v>
      </c>
      <c r="AJ169" s="26">
        <f t="shared" si="47"/>
        <v>4889.8799999999992</v>
      </c>
      <c r="AK169" s="26"/>
      <c r="AL169" s="26">
        <v>16.07</v>
      </c>
      <c r="AM169" s="26">
        <f t="shared" si="48"/>
        <v>0</v>
      </c>
      <c r="AN169" s="32">
        <v>198</v>
      </c>
      <c r="AO169" s="26">
        <v>8.65</v>
      </c>
      <c r="AP169" s="26">
        <f t="shared" si="49"/>
        <v>1712.7</v>
      </c>
      <c r="AQ169" s="33">
        <v>479.4</v>
      </c>
      <c r="AR169" s="26">
        <v>10.8</v>
      </c>
      <c r="AS169" s="26">
        <f t="shared" si="50"/>
        <v>5177.5200000000004</v>
      </c>
      <c r="AT169" s="34"/>
      <c r="AU169" s="26">
        <v>16.78</v>
      </c>
      <c r="AV169" s="26">
        <f t="shared" si="51"/>
        <v>0</v>
      </c>
      <c r="AW169" s="40">
        <f t="shared" si="52"/>
        <v>13397.76</v>
      </c>
      <c r="AY169" s="12">
        <f t="shared" si="53"/>
        <v>2396.5440000000017</v>
      </c>
    </row>
    <row r="170" spans="1:51" x14ac:dyDescent="0.25">
      <c r="A170" s="25" t="s">
        <v>205</v>
      </c>
      <c r="B170" s="26">
        <v>198</v>
      </c>
      <c r="C170" s="26">
        <v>6.71</v>
      </c>
      <c r="D170" s="26">
        <f t="shared" si="36"/>
        <v>1328.58</v>
      </c>
      <c r="E170" s="26">
        <v>430.2</v>
      </c>
      <c r="F170" s="26">
        <v>8.3699999999999992</v>
      </c>
      <c r="G170" s="26">
        <f t="shared" si="37"/>
        <v>3600.7739999999994</v>
      </c>
      <c r="H170" s="26"/>
      <c r="I170" s="26">
        <v>13.2</v>
      </c>
      <c r="J170" s="26">
        <f t="shared" si="38"/>
        <v>0</v>
      </c>
      <c r="K170" s="32">
        <v>198</v>
      </c>
      <c r="L170" s="26">
        <v>7.11</v>
      </c>
      <c r="M170" s="26">
        <f t="shared" si="39"/>
        <v>1407.78</v>
      </c>
      <c r="N170" s="33">
        <v>430.2</v>
      </c>
      <c r="O170" s="26">
        <v>8.8699999999999992</v>
      </c>
      <c r="P170" s="26">
        <f t="shared" si="40"/>
        <v>3815.8739999999993</v>
      </c>
      <c r="Q170" s="34"/>
      <c r="R170" s="26">
        <v>13.78</v>
      </c>
      <c r="S170" s="26">
        <f t="shared" si="41"/>
        <v>0</v>
      </c>
      <c r="T170" s="40">
        <f t="shared" si="42"/>
        <v>10153.007999999998</v>
      </c>
      <c r="V170" s="20" t="s">
        <v>205</v>
      </c>
      <c r="W170" s="37">
        <v>8383.4500000000007</v>
      </c>
      <c r="X170" s="37">
        <v>-1919.45</v>
      </c>
      <c r="Y170" s="11">
        <f t="shared" si="43"/>
        <v>10302.900000000001</v>
      </c>
      <c r="Z170" s="11">
        <f t="shared" si="44"/>
        <v>149.89200000000346</v>
      </c>
      <c r="AA170" s="41">
        <f t="shared" si="45"/>
        <v>5.6843418860808015E-14</v>
      </c>
      <c r="AD170" s="25" t="s">
        <v>205</v>
      </c>
      <c r="AE170" s="26">
        <v>198</v>
      </c>
      <c r="AF170" s="26">
        <v>8.17</v>
      </c>
      <c r="AG170" s="26">
        <f t="shared" si="46"/>
        <v>1617.66</v>
      </c>
      <c r="AH170" s="26">
        <v>430.2</v>
      </c>
      <c r="AI170" s="26">
        <v>10.199999999999999</v>
      </c>
      <c r="AJ170" s="26">
        <f t="shared" si="47"/>
        <v>4388.04</v>
      </c>
      <c r="AK170" s="26"/>
      <c r="AL170" s="26">
        <v>16.07</v>
      </c>
      <c r="AM170" s="26">
        <f t="shared" si="48"/>
        <v>0</v>
      </c>
      <c r="AN170" s="32">
        <v>198</v>
      </c>
      <c r="AO170" s="26">
        <v>8.65</v>
      </c>
      <c r="AP170" s="26">
        <f t="shared" si="49"/>
        <v>1712.7</v>
      </c>
      <c r="AQ170" s="33">
        <v>430.2</v>
      </c>
      <c r="AR170" s="26">
        <v>10.8</v>
      </c>
      <c r="AS170" s="26">
        <f t="shared" si="50"/>
        <v>4646.16</v>
      </c>
      <c r="AT170" s="34"/>
      <c r="AU170" s="26">
        <v>16.78</v>
      </c>
      <c r="AV170" s="26">
        <f t="shared" si="51"/>
        <v>0</v>
      </c>
      <c r="AW170" s="40">
        <f t="shared" si="52"/>
        <v>12364.56</v>
      </c>
      <c r="AY170" s="12">
        <f t="shared" si="53"/>
        <v>2211.5520000000015</v>
      </c>
    </row>
    <row r="171" spans="1:51" x14ac:dyDescent="0.25">
      <c r="A171" s="25" t="s">
        <v>206</v>
      </c>
      <c r="B171" s="26"/>
      <c r="C171" s="26">
        <v>6.71</v>
      </c>
      <c r="D171" s="26">
        <f t="shared" si="36"/>
        <v>0</v>
      </c>
      <c r="E171" s="26">
        <v>0</v>
      </c>
      <c r="F171" s="26">
        <v>8.3699999999999992</v>
      </c>
      <c r="G171" s="26">
        <f t="shared" si="37"/>
        <v>0</v>
      </c>
      <c r="H171" s="26">
        <f>51.7*6</f>
        <v>310.20000000000005</v>
      </c>
      <c r="I171" s="26">
        <v>13.2</v>
      </c>
      <c r="J171" s="26">
        <f t="shared" si="38"/>
        <v>4094.6400000000003</v>
      </c>
      <c r="K171" s="34"/>
      <c r="L171" s="26">
        <v>7.11</v>
      </c>
      <c r="M171" s="26">
        <f t="shared" si="39"/>
        <v>0</v>
      </c>
      <c r="N171" s="33">
        <v>310.2</v>
      </c>
      <c r="O171" s="26">
        <v>8.8699999999999992</v>
      </c>
      <c r="P171" s="26">
        <f t="shared" si="40"/>
        <v>2751.4739999999997</v>
      </c>
      <c r="Q171" s="34"/>
      <c r="R171" s="26">
        <v>13.78</v>
      </c>
      <c r="S171" s="26">
        <f t="shared" si="41"/>
        <v>0</v>
      </c>
      <c r="T171" s="40">
        <f t="shared" si="42"/>
        <v>6846.1139999999996</v>
      </c>
      <c r="V171" s="20" t="s">
        <v>206</v>
      </c>
      <c r="W171" s="37">
        <v>6559.43</v>
      </c>
      <c r="X171" s="37">
        <v>1132.4000000000001</v>
      </c>
      <c r="Y171" s="11">
        <f t="shared" si="43"/>
        <v>5427.0300000000007</v>
      </c>
      <c r="Z171" s="11">
        <f t="shared" si="44"/>
        <v>-1419.0839999999989</v>
      </c>
      <c r="AA171" s="41">
        <f t="shared" si="45"/>
        <v>5.6843418860808015E-14</v>
      </c>
      <c r="AD171" s="25" t="s">
        <v>206</v>
      </c>
      <c r="AE171" s="26"/>
      <c r="AF171" s="26">
        <v>8.17</v>
      </c>
      <c r="AG171" s="26">
        <f t="shared" si="46"/>
        <v>0</v>
      </c>
      <c r="AH171" s="26">
        <v>0</v>
      </c>
      <c r="AI171" s="26">
        <v>10.199999999999999</v>
      </c>
      <c r="AJ171" s="26">
        <f t="shared" si="47"/>
        <v>0</v>
      </c>
      <c r="AK171" s="26">
        <f>51.7*6</f>
        <v>310.20000000000005</v>
      </c>
      <c r="AL171" s="26">
        <v>16.07</v>
      </c>
      <c r="AM171" s="26">
        <f t="shared" si="48"/>
        <v>4984.9140000000007</v>
      </c>
      <c r="AN171" s="34"/>
      <c r="AO171" s="26">
        <v>8.65</v>
      </c>
      <c r="AP171" s="26">
        <f t="shared" si="49"/>
        <v>0</v>
      </c>
      <c r="AQ171" s="33">
        <v>310.2</v>
      </c>
      <c r="AR171" s="26">
        <v>10.8</v>
      </c>
      <c r="AS171" s="26">
        <f t="shared" si="50"/>
        <v>3350.1600000000003</v>
      </c>
      <c r="AT171" s="34"/>
      <c r="AU171" s="26">
        <v>16.78</v>
      </c>
      <c r="AV171" s="26">
        <f t="shared" si="51"/>
        <v>0</v>
      </c>
      <c r="AW171" s="40">
        <f t="shared" si="52"/>
        <v>8335.0740000000005</v>
      </c>
      <c r="AY171" s="12">
        <f t="shared" si="53"/>
        <v>1488.9600000000009</v>
      </c>
    </row>
    <row r="172" spans="1:51" x14ac:dyDescent="0.25">
      <c r="A172" s="25" t="s">
        <v>207</v>
      </c>
      <c r="B172" s="26">
        <v>324</v>
      </c>
      <c r="C172" s="26">
        <v>6.71</v>
      </c>
      <c r="D172" s="26">
        <f t="shared" si="36"/>
        <v>2174.04</v>
      </c>
      <c r="E172" s="26">
        <v>353.4</v>
      </c>
      <c r="F172" s="26">
        <v>8.3699999999999992</v>
      </c>
      <c r="G172" s="26">
        <f t="shared" si="37"/>
        <v>2957.9579999999996</v>
      </c>
      <c r="H172" s="26"/>
      <c r="I172" s="26">
        <v>13.2</v>
      </c>
      <c r="J172" s="26">
        <f t="shared" si="38"/>
        <v>0</v>
      </c>
      <c r="K172" s="32">
        <v>264</v>
      </c>
      <c r="L172" s="26">
        <v>7.11</v>
      </c>
      <c r="M172" s="26">
        <f t="shared" si="39"/>
        <v>1877.0400000000002</v>
      </c>
      <c r="N172" s="33">
        <v>413.4</v>
      </c>
      <c r="O172" s="26">
        <v>8.8699999999999992</v>
      </c>
      <c r="P172" s="26">
        <f t="shared" si="40"/>
        <v>3666.8579999999993</v>
      </c>
      <c r="Q172" s="34"/>
      <c r="R172" s="26">
        <v>13.78</v>
      </c>
      <c r="S172" s="26">
        <f t="shared" si="41"/>
        <v>0</v>
      </c>
      <c r="T172" s="40">
        <f t="shared" si="42"/>
        <v>10675.895999999999</v>
      </c>
      <c r="V172" s="20" t="s">
        <v>207</v>
      </c>
      <c r="W172" s="37">
        <v>8833.44</v>
      </c>
      <c r="X172" s="37">
        <v>-1998.23</v>
      </c>
      <c r="Y172" s="11">
        <f t="shared" si="43"/>
        <v>10831.67</v>
      </c>
      <c r="Z172" s="11">
        <f t="shared" si="44"/>
        <v>155.77400000000125</v>
      </c>
      <c r="AA172" s="41">
        <f t="shared" si="45"/>
        <v>0</v>
      </c>
      <c r="AD172" s="25" t="s">
        <v>207</v>
      </c>
      <c r="AE172" s="26">
        <v>324</v>
      </c>
      <c r="AF172" s="26">
        <v>8.17</v>
      </c>
      <c r="AG172" s="26">
        <f t="shared" si="46"/>
        <v>2647.08</v>
      </c>
      <c r="AH172" s="26">
        <v>353.4</v>
      </c>
      <c r="AI172" s="26">
        <v>10.199999999999999</v>
      </c>
      <c r="AJ172" s="26">
        <f t="shared" si="47"/>
        <v>3604.6799999999994</v>
      </c>
      <c r="AK172" s="26"/>
      <c r="AL172" s="26">
        <v>16.07</v>
      </c>
      <c r="AM172" s="26">
        <f t="shared" si="48"/>
        <v>0</v>
      </c>
      <c r="AN172" s="32">
        <v>264</v>
      </c>
      <c r="AO172" s="26">
        <v>8.65</v>
      </c>
      <c r="AP172" s="26">
        <f t="shared" si="49"/>
        <v>2283.6</v>
      </c>
      <c r="AQ172" s="33">
        <v>413.4</v>
      </c>
      <c r="AR172" s="26">
        <v>10.8</v>
      </c>
      <c r="AS172" s="26">
        <f t="shared" si="50"/>
        <v>4464.72</v>
      </c>
      <c r="AT172" s="34"/>
      <c r="AU172" s="26">
        <v>16.78</v>
      </c>
      <c r="AV172" s="26">
        <f t="shared" si="51"/>
        <v>0</v>
      </c>
      <c r="AW172" s="40">
        <f t="shared" si="52"/>
        <v>13000.079999999998</v>
      </c>
      <c r="AY172" s="12">
        <f t="shared" si="53"/>
        <v>2324.1839999999993</v>
      </c>
    </row>
    <row r="173" spans="1:51" x14ac:dyDescent="0.25">
      <c r="A173" s="25" t="s">
        <v>208</v>
      </c>
      <c r="B173" s="26">
        <v>324</v>
      </c>
      <c r="C173" s="26">
        <v>6.71</v>
      </c>
      <c r="D173" s="26">
        <f t="shared" si="36"/>
        <v>2174.04</v>
      </c>
      <c r="E173" s="26">
        <v>302.39999999999998</v>
      </c>
      <c r="F173" s="26">
        <v>8.3699999999999992</v>
      </c>
      <c r="G173" s="26">
        <f t="shared" si="37"/>
        <v>2531.0879999999997</v>
      </c>
      <c r="H173" s="26"/>
      <c r="I173" s="26">
        <v>13.2</v>
      </c>
      <c r="J173" s="26">
        <f t="shared" si="38"/>
        <v>0</v>
      </c>
      <c r="K173" s="32">
        <v>324</v>
      </c>
      <c r="L173" s="26">
        <v>7.11</v>
      </c>
      <c r="M173" s="26">
        <f t="shared" si="39"/>
        <v>2303.6400000000003</v>
      </c>
      <c r="N173" s="33">
        <v>302.39999999999998</v>
      </c>
      <c r="O173" s="26">
        <v>8.8699999999999992</v>
      </c>
      <c r="P173" s="26">
        <f t="shared" si="40"/>
        <v>2682.2879999999996</v>
      </c>
      <c r="Q173" s="34"/>
      <c r="R173" s="26">
        <v>13.78</v>
      </c>
      <c r="S173" s="26">
        <f t="shared" si="41"/>
        <v>0</v>
      </c>
      <c r="T173" s="40">
        <f t="shared" si="42"/>
        <v>9691.0560000000005</v>
      </c>
      <c r="V173" s="20" t="s">
        <v>208</v>
      </c>
      <c r="W173" s="37">
        <v>8001.78</v>
      </c>
      <c r="X173" s="37">
        <v>-1832.05</v>
      </c>
      <c r="Y173" s="11">
        <f t="shared" si="43"/>
        <v>9833.83</v>
      </c>
      <c r="Z173" s="11">
        <f t="shared" si="44"/>
        <v>142.77399999999943</v>
      </c>
      <c r="AA173" s="41">
        <f t="shared" si="45"/>
        <v>0</v>
      </c>
      <c r="AD173" s="25" t="s">
        <v>208</v>
      </c>
      <c r="AE173" s="26">
        <v>324</v>
      </c>
      <c r="AF173" s="26">
        <v>8.17</v>
      </c>
      <c r="AG173" s="26">
        <f t="shared" si="46"/>
        <v>2647.08</v>
      </c>
      <c r="AH173" s="26">
        <v>302.39999999999998</v>
      </c>
      <c r="AI173" s="26">
        <v>10.199999999999999</v>
      </c>
      <c r="AJ173" s="26">
        <f t="shared" si="47"/>
        <v>3084.4799999999996</v>
      </c>
      <c r="AK173" s="26"/>
      <c r="AL173" s="26">
        <v>16.07</v>
      </c>
      <c r="AM173" s="26">
        <f t="shared" si="48"/>
        <v>0</v>
      </c>
      <c r="AN173" s="32">
        <v>324</v>
      </c>
      <c r="AO173" s="26">
        <v>8.65</v>
      </c>
      <c r="AP173" s="26">
        <f t="shared" si="49"/>
        <v>2802.6</v>
      </c>
      <c r="AQ173" s="33">
        <v>302.39999999999998</v>
      </c>
      <c r="AR173" s="26">
        <v>10.8</v>
      </c>
      <c r="AS173" s="26">
        <f t="shared" si="50"/>
        <v>3265.92</v>
      </c>
      <c r="AT173" s="34"/>
      <c r="AU173" s="26">
        <v>16.78</v>
      </c>
      <c r="AV173" s="26">
        <f t="shared" si="51"/>
        <v>0</v>
      </c>
      <c r="AW173" s="40">
        <f t="shared" si="52"/>
        <v>11800.08</v>
      </c>
      <c r="AY173" s="12">
        <f t="shared" si="53"/>
        <v>2109.0239999999994</v>
      </c>
    </row>
    <row r="174" spans="1:51" x14ac:dyDescent="0.25">
      <c r="A174" s="25" t="s">
        <v>209</v>
      </c>
      <c r="B174" s="26">
        <v>252</v>
      </c>
      <c r="C174" s="26">
        <v>6.71</v>
      </c>
      <c r="D174" s="26">
        <f t="shared" si="36"/>
        <v>1690.92</v>
      </c>
      <c r="E174" s="26">
        <v>207</v>
      </c>
      <c r="F174" s="26">
        <v>8.3699999999999992</v>
      </c>
      <c r="G174" s="26">
        <f t="shared" si="37"/>
        <v>1732.59</v>
      </c>
      <c r="H174" s="26"/>
      <c r="I174" s="26">
        <v>13.2</v>
      </c>
      <c r="J174" s="26">
        <f t="shared" si="38"/>
        <v>0</v>
      </c>
      <c r="K174" s="32">
        <v>252</v>
      </c>
      <c r="L174" s="26">
        <v>7.11</v>
      </c>
      <c r="M174" s="26">
        <f t="shared" si="39"/>
        <v>1791.72</v>
      </c>
      <c r="N174" s="35">
        <v>207</v>
      </c>
      <c r="O174" s="26">
        <v>8.8699999999999992</v>
      </c>
      <c r="P174" s="26">
        <f t="shared" si="40"/>
        <v>1836.09</v>
      </c>
      <c r="Q174" s="34"/>
      <c r="R174" s="26">
        <v>13.78</v>
      </c>
      <c r="S174" s="26">
        <f t="shared" si="41"/>
        <v>0</v>
      </c>
      <c r="T174" s="40">
        <f t="shared" si="42"/>
        <v>7051.3200000000006</v>
      </c>
      <c r="V174" s="20" t="s">
        <v>209</v>
      </c>
      <c r="W174" s="37">
        <v>5822.11</v>
      </c>
      <c r="X174" s="37">
        <v>-1333.04</v>
      </c>
      <c r="Y174" s="11">
        <f t="shared" si="43"/>
        <v>7155.15</v>
      </c>
      <c r="Z174" s="11">
        <f t="shared" si="44"/>
        <v>103.82999999999902</v>
      </c>
      <c r="AA174" s="41">
        <f t="shared" si="45"/>
        <v>0</v>
      </c>
      <c r="AD174" s="25" t="s">
        <v>209</v>
      </c>
      <c r="AE174" s="26">
        <v>252</v>
      </c>
      <c r="AF174" s="26">
        <v>8.17</v>
      </c>
      <c r="AG174" s="26">
        <f t="shared" si="46"/>
        <v>2058.84</v>
      </c>
      <c r="AH174" s="26">
        <v>207</v>
      </c>
      <c r="AI174" s="26">
        <v>10.199999999999999</v>
      </c>
      <c r="AJ174" s="26">
        <f t="shared" si="47"/>
        <v>2111.3999999999996</v>
      </c>
      <c r="AK174" s="26"/>
      <c r="AL174" s="26">
        <v>16.07</v>
      </c>
      <c r="AM174" s="26">
        <f t="shared" si="48"/>
        <v>0</v>
      </c>
      <c r="AN174" s="32">
        <v>252</v>
      </c>
      <c r="AO174" s="26">
        <v>8.65</v>
      </c>
      <c r="AP174" s="26">
        <f t="shared" si="49"/>
        <v>2179.8000000000002</v>
      </c>
      <c r="AQ174" s="35">
        <v>207</v>
      </c>
      <c r="AR174" s="26">
        <v>10.8</v>
      </c>
      <c r="AS174" s="26">
        <f t="shared" si="50"/>
        <v>2235.6000000000004</v>
      </c>
      <c r="AT174" s="34"/>
      <c r="AU174" s="26">
        <v>16.78</v>
      </c>
      <c r="AV174" s="26">
        <f t="shared" si="51"/>
        <v>0</v>
      </c>
      <c r="AW174" s="40">
        <f t="shared" si="52"/>
        <v>8585.64</v>
      </c>
      <c r="AY174" s="12">
        <f t="shared" si="53"/>
        <v>1534.3199999999988</v>
      </c>
    </row>
    <row r="175" spans="1:51" x14ac:dyDescent="0.25">
      <c r="A175" s="25" t="s">
        <v>210</v>
      </c>
      <c r="B175" s="26">
        <v>252</v>
      </c>
      <c r="C175" s="26">
        <v>6.71</v>
      </c>
      <c r="D175" s="26">
        <f t="shared" si="36"/>
        <v>1690.92</v>
      </c>
      <c r="E175" s="26">
        <v>253.8</v>
      </c>
      <c r="F175" s="26">
        <v>8.3699999999999992</v>
      </c>
      <c r="G175" s="26">
        <f t="shared" si="37"/>
        <v>2124.306</v>
      </c>
      <c r="H175" s="26"/>
      <c r="I175" s="26">
        <v>13.2</v>
      </c>
      <c r="J175" s="26">
        <f t="shared" si="38"/>
        <v>0</v>
      </c>
      <c r="K175" s="32">
        <v>252</v>
      </c>
      <c r="L175" s="26">
        <v>7.11</v>
      </c>
      <c r="M175" s="26">
        <f t="shared" si="39"/>
        <v>1791.72</v>
      </c>
      <c r="N175" s="33">
        <v>253.8</v>
      </c>
      <c r="O175" s="26">
        <v>8.8699999999999992</v>
      </c>
      <c r="P175" s="26">
        <f t="shared" si="40"/>
        <v>2251.2059999999997</v>
      </c>
      <c r="Q175" s="34"/>
      <c r="R175" s="26">
        <v>13.78</v>
      </c>
      <c r="S175" s="26">
        <f t="shared" si="41"/>
        <v>0</v>
      </c>
      <c r="T175" s="40">
        <f t="shared" si="42"/>
        <v>7858.152</v>
      </c>
      <c r="V175" s="20" t="s">
        <v>210</v>
      </c>
      <c r="W175" s="37">
        <v>6488.35</v>
      </c>
      <c r="X175" s="37">
        <v>-1485.6</v>
      </c>
      <c r="Y175" s="11">
        <f t="shared" si="43"/>
        <v>7973.9500000000007</v>
      </c>
      <c r="Z175" s="11">
        <f t="shared" si="44"/>
        <v>115.79800000000068</v>
      </c>
      <c r="AA175" s="41">
        <f t="shared" si="45"/>
        <v>0</v>
      </c>
      <c r="AD175" s="25" t="s">
        <v>210</v>
      </c>
      <c r="AE175" s="26">
        <v>252</v>
      </c>
      <c r="AF175" s="26">
        <v>8.17</v>
      </c>
      <c r="AG175" s="26">
        <f t="shared" si="46"/>
        <v>2058.84</v>
      </c>
      <c r="AH175" s="26">
        <v>253.8</v>
      </c>
      <c r="AI175" s="26">
        <v>10.199999999999999</v>
      </c>
      <c r="AJ175" s="26">
        <f t="shared" si="47"/>
        <v>2588.7599999999998</v>
      </c>
      <c r="AK175" s="26"/>
      <c r="AL175" s="26">
        <v>16.07</v>
      </c>
      <c r="AM175" s="26">
        <f t="shared" si="48"/>
        <v>0</v>
      </c>
      <c r="AN175" s="32">
        <v>252</v>
      </c>
      <c r="AO175" s="26">
        <v>8.65</v>
      </c>
      <c r="AP175" s="26">
        <f t="shared" si="49"/>
        <v>2179.8000000000002</v>
      </c>
      <c r="AQ175" s="33">
        <v>253.8</v>
      </c>
      <c r="AR175" s="26">
        <v>10.8</v>
      </c>
      <c r="AS175" s="26">
        <f t="shared" si="50"/>
        <v>2741.0400000000004</v>
      </c>
      <c r="AT175" s="34"/>
      <c r="AU175" s="26">
        <v>16.78</v>
      </c>
      <c r="AV175" s="26">
        <f t="shared" si="51"/>
        <v>0</v>
      </c>
      <c r="AW175" s="40">
        <f t="shared" si="52"/>
        <v>9568.44</v>
      </c>
      <c r="AY175" s="12">
        <f t="shared" si="53"/>
        <v>1710.2880000000005</v>
      </c>
    </row>
    <row r="176" spans="1:51" x14ac:dyDescent="0.25">
      <c r="A176" s="25" t="s">
        <v>211</v>
      </c>
      <c r="B176" s="26">
        <v>360</v>
      </c>
      <c r="C176" s="26">
        <v>6.71</v>
      </c>
      <c r="D176" s="26">
        <f t="shared" si="36"/>
        <v>2415.6</v>
      </c>
      <c r="E176" s="26">
        <v>274.2</v>
      </c>
      <c r="F176" s="26">
        <v>8.3699999999999992</v>
      </c>
      <c r="G176" s="26">
        <f t="shared" si="37"/>
        <v>2295.0539999999996</v>
      </c>
      <c r="H176" s="26"/>
      <c r="I176" s="26">
        <v>13.2</v>
      </c>
      <c r="J176" s="26">
        <f t="shared" si="38"/>
        <v>0</v>
      </c>
      <c r="K176" s="32">
        <v>324</v>
      </c>
      <c r="L176" s="26">
        <v>7.11</v>
      </c>
      <c r="M176" s="26">
        <f t="shared" si="39"/>
        <v>2303.6400000000003</v>
      </c>
      <c r="N176" s="33">
        <v>310.2</v>
      </c>
      <c r="O176" s="26">
        <v>8.8699999999999992</v>
      </c>
      <c r="P176" s="26">
        <f t="shared" si="40"/>
        <v>2751.4739999999997</v>
      </c>
      <c r="Q176" s="34"/>
      <c r="R176" s="26">
        <v>13.78</v>
      </c>
      <c r="S176" s="26">
        <f t="shared" si="41"/>
        <v>0</v>
      </c>
      <c r="T176" s="40">
        <f t="shared" si="42"/>
        <v>9765.768</v>
      </c>
      <c r="V176" s="20" t="s">
        <v>211</v>
      </c>
      <c r="W176" s="37">
        <v>8181.71</v>
      </c>
      <c r="X176" s="37">
        <v>-1717.68</v>
      </c>
      <c r="Y176" s="11">
        <f t="shared" si="43"/>
        <v>9899.39</v>
      </c>
      <c r="Z176" s="11">
        <f t="shared" si="44"/>
        <v>133.62199999999939</v>
      </c>
      <c r="AA176" s="41">
        <f t="shared" si="45"/>
        <v>5.6843418860808015E-14</v>
      </c>
      <c r="AD176" s="25" t="s">
        <v>211</v>
      </c>
      <c r="AE176" s="26">
        <v>360</v>
      </c>
      <c r="AF176" s="26">
        <v>8.17</v>
      </c>
      <c r="AG176" s="26">
        <f t="shared" si="46"/>
        <v>2941.2</v>
      </c>
      <c r="AH176" s="26">
        <v>274.2</v>
      </c>
      <c r="AI176" s="26">
        <v>10.199999999999999</v>
      </c>
      <c r="AJ176" s="26">
        <f t="shared" si="47"/>
        <v>2796.8399999999997</v>
      </c>
      <c r="AK176" s="26"/>
      <c r="AL176" s="26">
        <v>16.07</v>
      </c>
      <c r="AM176" s="26">
        <f t="shared" si="48"/>
        <v>0</v>
      </c>
      <c r="AN176" s="32">
        <v>324</v>
      </c>
      <c r="AO176" s="26">
        <v>8.65</v>
      </c>
      <c r="AP176" s="26">
        <f t="shared" si="49"/>
        <v>2802.6</v>
      </c>
      <c r="AQ176" s="33">
        <v>310.2</v>
      </c>
      <c r="AR176" s="26">
        <v>10.8</v>
      </c>
      <c r="AS176" s="26">
        <f t="shared" si="50"/>
        <v>3350.1600000000003</v>
      </c>
      <c r="AT176" s="34"/>
      <c r="AU176" s="26">
        <v>16.78</v>
      </c>
      <c r="AV176" s="26">
        <f t="shared" si="51"/>
        <v>0</v>
      </c>
      <c r="AW176" s="40">
        <f t="shared" si="52"/>
        <v>11890.8</v>
      </c>
      <c r="AY176" s="12">
        <f t="shared" si="53"/>
        <v>2125.0319999999992</v>
      </c>
    </row>
    <row r="177" spans="1:51" x14ac:dyDescent="0.25">
      <c r="A177" s="25" t="s">
        <v>212</v>
      </c>
      <c r="B177" s="26"/>
      <c r="C177" s="26">
        <v>6.71</v>
      </c>
      <c r="D177" s="26">
        <f t="shared" si="36"/>
        <v>0</v>
      </c>
      <c r="E177" s="26">
        <v>456.6</v>
      </c>
      <c r="F177" s="26">
        <v>8.3699999999999992</v>
      </c>
      <c r="G177" s="26">
        <f t="shared" si="37"/>
        <v>3821.7419999999997</v>
      </c>
      <c r="H177" s="26"/>
      <c r="I177" s="26">
        <v>13.2</v>
      </c>
      <c r="J177" s="26">
        <f t="shared" si="38"/>
        <v>0</v>
      </c>
      <c r="K177" s="34"/>
      <c r="L177" s="26">
        <v>7.11</v>
      </c>
      <c r="M177" s="26">
        <f t="shared" si="39"/>
        <v>0</v>
      </c>
      <c r="N177" s="33">
        <v>456.6</v>
      </c>
      <c r="O177" s="26">
        <v>8.8699999999999992</v>
      </c>
      <c r="P177" s="26">
        <f t="shared" si="40"/>
        <v>4050.0419999999999</v>
      </c>
      <c r="Q177" s="34"/>
      <c r="R177" s="26">
        <v>13.78</v>
      </c>
      <c r="S177" s="26">
        <f t="shared" si="41"/>
        <v>0</v>
      </c>
      <c r="T177" s="40">
        <f t="shared" si="42"/>
        <v>7871.7839999999997</v>
      </c>
      <c r="V177" s="20" t="s">
        <v>212</v>
      </c>
      <c r="W177" s="37">
        <v>6500.16</v>
      </c>
      <c r="X177" s="37">
        <v>-1488.2</v>
      </c>
      <c r="Y177" s="11">
        <f t="shared" si="43"/>
        <v>7988.36</v>
      </c>
      <c r="Z177" s="11">
        <f t="shared" si="44"/>
        <v>116.57600000000002</v>
      </c>
      <c r="AA177" s="41">
        <f t="shared" si="45"/>
        <v>0</v>
      </c>
      <c r="AD177" s="25" t="s">
        <v>212</v>
      </c>
      <c r="AE177" s="26"/>
      <c r="AF177" s="26">
        <v>8.17</v>
      </c>
      <c r="AG177" s="26">
        <f t="shared" si="46"/>
        <v>0</v>
      </c>
      <c r="AH177" s="26">
        <v>456.6</v>
      </c>
      <c r="AI177" s="26">
        <v>10.199999999999999</v>
      </c>
      <c r="AJ177" s="26">
        <f t="shared" si="47"/>
        <v>4657.32</v>
      </c>
      <c r="AK177" s="26"/>
      <c r="AL177" s="26">
        <v>16.07</v>
      </c>
      <c r="AM177" s="26">
        <f t="shared" si="48"/>
        <v>0</v>
      </c>
      <c r="AN177" s="34"/>
      <c r="AO177" s="26">
        <v>8.65</v>
      </c>
      <c r="AP177" s="26">
        <f t="shared" si="49"/>
        <v>0</v>
      </c>
      <c r="AQ177" s="33">
        <v>456.6</v>
      </c>
      <c r="AR177" s="26">
        <v>10.8</v>
      </c>
      <c r="AS177" s="26">
        <f t="shared" si="50"/>
        <v>4931.2800000000007</v>
      </c>
      <c r="AT177" s="34"/>
      <c r="AU177" s="26">
        <v>16.78</v>
      </c>
      <c r="AV177" s="26">
        <f t="shared" si="51"/>
        <v>0</v>
      </c>
      <c r="AW177" s="40">
        <f t="shared" si="52"/>
        <v>9588.6</v>
      </c>
      <c r="AY177" s="12">
        <f t="shared" si="53"/>
        <v>1716.8160000000007</v>
      </c>
    </row>
    <row r="178" spans="1:51" x14ac:dyDescent="0.25">
      <c r="A178" s="25" t="s">
        <v>213</v>
      </c>
      <c r="B178" s="26">
        <v>252</v>
      </c>
      <c r="C178" s="26">
        <v>6.71</v>
      </c>
      <c r="D178" s="26">
        <f t="shared" si="36"/>
        <v>1690.92</v>
      </c>
      <c r="E178" s="26">
        <v>255.6</v>
      </c>
      <c r="F178" s="26">
        <v>8.3699999999999992</v>
      </c>
      <c r="G178" s="26">
        <f t="shared" si="37"/>
        <v>2139.3719999999998</v>
      </c>
      <c r="H178" s="26"/>
      <c r="I178" s="26">
        <v>13.2</v>
      </c>
      <c r="J178" s="26">
        <f t="shared" si="38"/>
        <v>0</v>
      </c>
      <c r="K178" s="32">
        <v>252</v>
      </c>
      <c r="L178" s="26">
        <v>7.11</v>
      </c>
      <c r="M178" s="26">
        <f t="shared" si="39"/>
        <v>1791.72</v>
      </c>
      <c r="N178" s="33">
        <v>255.6</v>
      </c>
      <c r="O178" s="26">
        <v>8.8699999999999992</v>
      </c>
      <c r="P178" s="26">
        <f t="shared" si="40"/>
        <v>2267.1719999999996</v>
      </c>
      <c r="Q178" s="34"/>
      <c r="R178" s="26">
        <v>13.78</v>
      </c>
      <c r="S178" s="26">
        <f t="shared" si="41"/>
        <v>0</v>
      </c>
      <c r="T178" s="40">
        <f t="shared" si="42"/>
        <v>7889.1839999999993</v>
      </c>
      <c r="V178" s="20" t="s">
        <v>213</v>
      </c>
      <c r="W178" s="37">
        <v>6514.03</v>
      </c>
      <c r="X178" s="37">
        <v>-1491.4</v>
      </c>
      <c r="Y178" s="11">
        <f t="shared" si="43"/>
        <v>8005.43</v>
      </c>
      <c r="Z178" s="11">
        <f t="shared" si="44"/>
        <v>116.246000000001</v>
      </c>
      <c r="AA178" s="41">
        <f t="shared" si="45"/>
        <v>2.8421709430404007E-14</v>
      </c>
      <c r="AD178" s="25" t="s">
        <v>213</v>
      </c>
      <c r="AE178" s="26">
        <v>252</v>
      </c>
      <c r="AF178" s="26">
        <v>8.17</v>
      </c>
      <c r="AG178" s="26">
        <f t="shared" si="46"/>
        <v>2058.84</v>
      </c>
      <c r="AH178" s="26">
        <v>255.6</v>
      </c>
      <c r="AI178" s="26">
        <v>10.199999999999999</v>
      </c>
      <c r="AJ178" s="26">
        <f t="shared" si="47"/>
        <v>2607.12</v>
      </c>
      <c r="AK178" s="26"/>
      <c r="AL178" s="26">
        <v>16.07</v>
      </c>
      <c r="AM178" s="26">
        <f t="shared" si="48"/>
        <v>0</v>
      </c>
      <c r="AN178" s="32">
        <v>252</v>
      </c>
      <c r="AO178" s="26">
        <v>8.65</v>
      </c>
      <c r="AP178" s="26">
        <f t="shared" si="49"/>
        <v>2179.8000000000002</v>
      </c>
      <c r="AQ178" s="33">
        <v>255.6</v>
      </c>
      <c r="AR178" s="26">
        <v>10.8</v>
      </c>
      <c r="AS178" s="26">
        <f t="shared" si="50"/>
        <v>2760.48</v>
      </c>
      <c r="AT178" s="34"/>
      <c r="AU178" s="26">
        <v>16.78</v>
      </c>
      <c r="AV178" s="26">
        <f t="shared" si="51"/>
        <v>0</v>
      </c>
      <c r="AW178" s="40">
        <f t="shared" si="52"/>
        <v>9606.24</v>
      </c>
      <c r="AY178" s="12">
        <f t="shared" si="53"/>
        <v>1717.0560000000005</v>
      </c>
    </row>
    <row r="179" spans="1:51" x14ac:dyDescent="0.25">
      <c r="A179" s="25" t="s">
        <v>214</v>
      </c>
      <c r="B179" s="26">
        <v>324</v>
      </c>
      <c r="C179" s="26">
        <v>6.71</v>
      </c>
      <c r="D179" s="26">
        <f t="shared" si="36"/>
        <v>2174.04</v>
      </c>
      <c r="E179" s="26">
        <v>301.2</v>
      </c>
      <c r="F179" s="26">
        <v>8.3699999999999992</v>
      </c>
      <c r="G179" s="26">
        <f t="shared" si="37"/>
        <v>2521.0439999999999</v>
      </c>
      <c r="H179" s="26"/>
      <c r="I179" s="26">
        <v>13.2</v>
      </c>
      <c r="J179" s="26">
        <f t="shared" si="38"/>
        <v>0</v>
      </c>
      <c r="K179" s="32">
        <v>324</v>
      </c>
      <c r="L179" s="26">
        <v>7.11</v>
      </c>
      <c r="M179" s="26">
        <f t="shared" si="39"/>
        <v>2303.6400000000003</v>
      </c>
      <c r="N179" s="33">
        <v>301.2</v>
      </c>
      <c r="O179" s="26">
        <v>8.8699999999999992</v>
      </c>
      <c r="P179" s="26">
        <f t="shared" si="40"/>
        <v>2671.6439999999998</v>
      </c>
      <c r="Q179" s="34"/>
      <c r="R179" s="26">
        <v>13.78</v>
      </c>
      <c r="S179" s="26">
        <f t="shared" si="41"/>
        <v>0</v>
      </c>
      <c r="T179" s="40">
        <f t="shared" si="42"/>
        <v>9670.3680000000004</v>
      </c>
      <c r="V179" s="20" t="s">
        <v>214</v>
      </c>
      <c r="W179" s="37">
        <v>8032.45</v>
      </c>
      <c r="X179" s="37">
        <v>-1780.31</v>
      </c>
      <c r="Y179" s="11">
        <f t="shared" si="43"/>
        <v>9812.76</v>
      </c>
      <c r="Z179" s="11">
        <f t="shared" si="44"/>
        <v>142.39199999999983</v>
      </c>
      <c r="AA179" s="41">
        <f t="shared" si="45"/>
        <v>5.6843418860808015E-14</v>
      </c>
      <c r="AD179" s="25" t="s">
        <v>214</v>
      </c>
      <c r="AE179" s="26">
        <v>324</v>
      </c>
      <c r="AF179" s="26">
        <v>8.17</v>
      </c>
      <c r="AG179" s="26">
        <f t="shared" si="46"/>
        <v>2647.08</v>
      </c>
      <c r="AH179" s="26">
        <v>301.2</v>
      </c>
      <c r="AI179" s="26">
        <v>10.199999999999999</v>
      </c>
      <c r="AJ179" s="26">
        <f t="shared" si="47"/>
        <v>3072.24</v>
      </c>
      <c r="AK179" s="26"/>
      <c r="AL179" s="26">
        <v>16.07</v>
      </c>
      <c r="AM179" s="26">
        <f t="shared" si="48"/>
        <v>0</v>
      </c>
      <c r="AN179" s="32">
        <v>324</v>
      </c>
      <c r="AO179" s="26">
        <v>8.65</v>
      </c>
      <c r="AP179" s="26">
        <f t="shared" si="49"/>
        <v>2802.6</v>
      </c>
      <c r="AQ179" s="33">
        <v>301.2</v>
      </c>
      <c r="AR179" s="26">
        <v>10.8</v>
      </c>
      <c r="AS179" s="26">
        <f t="shared" si="50"/>
        <v>3252.96</v>
      </c>
      <c r="AT179" s="34"/>
      <c r="AU179" s="26">
        <v>16.78</v>
      </c>
      <c r="AV179" s="26">
        <f t="shared" si="51"/>
        <v>0</v>
      </c>
      <c r="AW179" s="40">
        <f t="shared" si="52"/>
        <v>11774.880000000001</v>
      </c>
      <c r="AY179" s="12">
        <f t="shared" si="53"/>
        <v>2104.5120000000006</v>
      </c>
    </row>
    <row r="180" spans="1:51" x14ac:dyDescent="0.25">
      <c r="A180" s="25" t="s">
        <v>215</v>
      </c>
      <c r="B180" s="26">
        <v>324</v>
      </c>
      <c r="C180" s="26">
        <v>6.71</v>
      </c>
      <c r="D180" s="26">
        <f t="shared" si="36"/>
        <v>2174.04</v>
      </c>
      <c r="E180" s="26">
        <v>130.19999999999999</v>
      </c>
      <c r="F180" s="26">
        <v>8.3699999999999992</v>
      </c>
      <c r="G180" s="26">
        <f t="shared" si="37"/>
        <v>1089.7739999999999</v>
      </c>
      <c r="H180" s="26"/>
      <c r="I180" s="26">
        <v>13.2</v>
      </c>
      <c r="J180" s="26">
        <f t="shared" si="38"/>
        <v>0</v>
      </c>
      <c r="K180" s="32">
        <v>324</v>
      </c>
      <c r="L180" s="26">
        <v>7.11</v>
      </c>
      <c r="M180" s="26">
        <f t="shared" si="39"/>
        <v>2303.6400000000003</v>
      </c>
      <c r="N180" s="33">
        <v>130.19999999999999</v>
      </c>
      <c r="O180" s="26">
        <v>8.8699999999999992</v>
      </c>
      <c r="P180" s="26">
        <f t="shared" si="40"/>
        <v>1154.8739999999998</v>
      </c>
      <c r="Q180" s="34"/>
      <c r="R180" s="26">
        <v>13.78</v>
      </c>
      <c r="S180" s="26">
        <f t="shared" si="41"/>
        <v>0</v>
      </c>
      <c r="T180" s="40">
        <f t="shared" si="42"/>
        <v>6722.3279999999995</v>
      </c>
      <c r="V180" s="20" t="s">
        <v>215</v>
      </c>
      <c r="W180" s="37">
        <v>5550.3</v>
      </c>
      <c r="X180" s="37">
        <v>-1270.78</v>
      </c>
      <c r="Y180" s="11">
        <f t="shared" si="43"/>
        <v>6821.08</v>
      </c>
      <c r="Z180" s="11">
        <f t="shared" si="44"/>
        <v>98.752000000000407</v>
      </c>
      <c r="AA180" s="41">
        <f t="shared" si="45"/>
        <v>0</v>
      </c>
      <c r="AD180" s="25" t="s">
        <v>215</v>
      </c>
      <c r="AE180" s="26">
        <v>324</v>
      </c>
      <c r="AF180" s="26">
        <v>8.17</v>
      </c>
      <c r="AG180" s="26">
        <f t="shared" si="46"/>
        <v>2647.08</v>
      </c>
      <c r="AH180" s="26">
        <v>130.19999999999999</v>
      </c>
      <c r="AI180" s="26">
        <v>10.199999999999999</v>
      </c>
      <c r="AJ180" s="26">
        <f t="shared" si="47"/>
        <v>1328.0399999999997</v>
      </c>
      <c r="AK180" s="26"/>
      <c r="AL180" s="26">
        <v>16.07</v>
      </c>
      <c r="AM180" s="26">
        <f t="shared" si="48"/>
        <v>0</v>
      </c>
      <c r="AN180" s="32">
        <v>324</v>
      </c>
      <c r="AO180" s="26">
        <v>8.65</v>
      </c>
      <c r="AP180" s="26">
        <f t="shared" si="49"/>
        <v>2802.6</v>
      </c>
      <c r="AQ180" s="33">
        <v>130.19999999999999</v>
      </c>
      <c r="AR180" s="26">
        <v>10.8</v>
      </c>
      <c r="AS180" s="26">
        <f t="shared" si="50"/>
        <v>1406.16</v>
      </c>
      <c r="AT180" s="34"/>
      <c r="AU180" s="26">
        <v>16.78</v>
      </c>
      <c r="AV180" s="26">
        <f t="shared" si="51"/>
        <v>0</v>
      </c>
      <c r="AW180" s="40">
        <f t="shared" si="52"/>
        <v>8183.8799999999992</v>
      </c>
      <c r="AY180" s="12">
        <f t="shared" si="53"/>
        <v>1461.5519999999997</v>
      </c>
    </row>
    <row r="181" spans="1:51" x14ac:dyDescent="0.25">
      <c r="A181" s="25" t="s">
        <v>216</v>
      </c>
      <c r="B181" s="26"/>
      <c r="C181" s="26">
        <v>6.71</v>
      </c>
      <c r="D181" s="26">
        <f t="shared" si="36"/>
        <v>0</v>
      </c>
      <c r="E181" s="26"/>
      <c r="F181" s="26">
        <v>8.3699999999999992</v>
      </c>
      <c r="G181" s="26">
        <f t="shared" si="37"/>
        <v>0</v>
      </c>
      <c r="H181" s="26">
        <v>491.4</v>
      </c>
      <c r="I181" s="26">
        <v>13.2</v>
      </c>
      <c r="J181" s="26">
        <f t="shared" si="38"/>
        <v>6486.48</v>
      </c>
      <c r="K181" s="34"/>
      <c r="L181" s="26">
        <v>7.11</v>
      </c>
      <c r="M181" s="26">
        <f t="shared" si="39"/>
        <v>0</v>
      </c>
      <c r="N181" s="34"/>
      <c r="O181" s="26">
        <v>8.8699999999999992</v>
      </c>
      <c r="P181" s="26">
        <f t="shared" si="40"/>
        <v>0</v>
      </c>
      <c r="Q181" s="33">
        <v>491.4</v>
      </c>
      <c r="R181" s="26">
        <v>13.78</v>
      </c>
      <c r="S181" s="26">
        <f t="shared" si="41"/>
        <v>6771.4919999999993</v>
      </c>
      <c r="T181" s="40">
        <f t="shared" si="42"/>
        <v>13257.971999999998</v>
      </c>
      <c r="V181" s="20" t="s">
        <v>216</v>
      </c>
      <c r="W181" s="37">
        <v>10910.64</v>
      </c>
      <c r="X181" s="37">
        <v>-2545.3000000000002</v>
      </c>
      <c r="Y181" s="11">
        <f t="shared" si="43"/>
        <v>13455.939999999999</v>
      </c>
      <c r="Z181" s="11">
        <f t="shared" si="44"/>
        <v>197.96800000000076</v>
      </c>
      <c r="AA181" s="41">
        <f t="shared" si="45"/>
        <v>0</v>
      </c>
      <c r="AD181" s="25" t="s">
        <v>216</v>
      </c>
      <c r="AE181" s="26"/>
      <c r="AF181" s="26">
        <v>8.17</v>
      </c>
      <c r="AG181" s="26">
        <f t="shared" si="46"/>
        <v>0</v>
      </c>
      <c r="AH181" s="26"/>
      <c r="AI181" s="26">
        <v>10.199999999999999</v>
      </c>
      <c r="AJ181" s="26">
        <f t="shared" si="47"/>
        <v>0</v>
      </c>
      <c r="AK181" s="26">
        <v>491.4</v>
      </c>
      <c r="AL181" s="26">
        <v>16.07</v>
      </c>
      <c r="AM181" s="26">
        <f t="shared" si="48"/>
        <v>7896.7979999999998</v>
      </c>
      <c r="AN181" s="34"/>
      <c r="AO181" s="26">
        <v>8.65</v>
      </c>
      <c r="AP181" s="26">
        <f t="shared" si="49"/>
        <v>0</v>
      </c>
      <c r="AQ181" s="34"/>
      <c r="AR181" s="26">
        <v>10.8</v>
      </c>
      <c r="AS181" s="26">
        <f t="shared" si="50"/>
        <v>0</v>
      </c>
      <c r="AT181" s="33">
        <v>491.4</v>
      </c>
      <c r="AU181" s="26">
        <v>16.78</v>
      </c>
      <c r="AV181" s="26">
        <f t="shared" si="51"/>
        <v>8245.6920000000009</v>
      </c>
      <c r="AW181" s="40">
        <f t="shared" si="52"/>
        <v>16142.490000000002</v>
      </c>
      <c r="AY181" s="12">
        <f t="shared" si="53"/>
        <v>2884.5180000000037</v>
      </c>
    </row>
    <row r="182" spans="1:51" x14ac:dyDescent="0.25">
      <c r="A182" s="25" t="s">
        <v>217</v>
      </c>
      <c r="B182" s="26">
        <v>198</v>
      </c>
      <c r="C182" s="26">
        <v>6.71</v>
      </c>
      <c r="D182" s="26">
        <f t="shared" si="36"/>
        <v>1328.58</v>
      </c>
      <c r="E182" s="26">
        <v>429.6</v>
      </c>
      <c r="F182" s="26">
        <v>8.3699999999999992</v>
      </c>
      <c r="G182" s="26">
        <f t="shared" si="37"/>
        <v>3595.752</v>
      </c>
      <c r="H182" s="26"/>
      <c r="I182" s="26">
        <v>13.2</v>
      </c>
      <c r="J182" s="26">
        <f t="shared" si="38"/>
        <v>0</v>
      </c>
      <c r="K182" s="32">
        <v>198</v>
      </c>
      <c r="L182" s="26">
        <v>7.11</v>
      </c>
      <c r="M182" s="26">
        <f t="shared" si="39"/>
        <v>1407.78</v>
      </c>
      <c r="N182" s="33">
        <v>429.6</v>
      </c>
      <c r="O182" s="26">
        <v>8.8699999999999992</v>
      </c>
      <c r="P182" s="26">
        <f t="shared" si="40"/>
        <v>3810.5519999999997</v>
      </c>
      <c r="Q182" s="34"/>
      <c r="R182" s="26">
        <v>13.78</v>
      </c>
      <c r="S182" s="26">
        <f t="shared" si="41"/>
        <v>0</v>
      </c>
      <c r="T182" s="40">
        <f t="shared" si="42"/>
        <v>10142.664000000001</v>
      </c>
      <c r="V182" s="20" t="s">
        <v>217</v>
      </c>
      <c r="W182" s="37">
        <v>8375.0499999999993</v>
      </c>
      <c r="X182" s="37">
        <v>-1917.43</v>
      </c>
      <c r="Y182" s="11">
        <f t="shared" si="43"/>
        <v>10292.48</v>
      </c>
      <c r="Z182" s="11">
        <f t="shared" si="44"/>
        <v>149.81599999999889</v>
      </c>
      <c r="AA182" s="41">
        <f t="shared" si="45"/>
        <v>0</v>
      </c>
      <c r="AD182" s="25" t="s">
        <v>217</v>
      </c>
      <c r="AE182" s="26">
        <v>198</v>
      </c>
      <c r="AF182" s="26">
        <v>8.17</v>
      </c>
      <c r="AG182" s="26">
        <f t="shared" si="46"/>
        <v>1617.66</v>
      </c>
      <c r="AH182" s="26">
        <v>429.6</v>
      </c>
      <c r="AI182" s="26">
        <v>10.199999999999999</v>
      </c>
      <c r="AJ182" s="26">
        <f t="shared" si="47"/>
        <v>4381.92</v>
      </c>
      <c r="AK182" s="26"/>
      <c r="AL182" s="26">
        <v>16.07</v>
      </c>
      <c r="AM182" s="26">
        <f t="shared" si="48"/>
        <v>0</v>
      </c>
      <c r="AN182" s="32">
        <v>198</v>
      </c>
      <c r="AO182" s="26">
        <v>8.65</v>
      </c>
      <c r="AP182" s="26">
        <f t="shared" si="49"/>
        <v>1712.7</v>
      </c>
      <c r="AQ182" s="33">
        <v>429.6</v>
      </c>
      <c r="AR182" s="26">
        <v>10.8</v>
      </c>
      <c r="AS182" s="26">
        <f t="shared" si="50"/>
        <v>4639.68</v>
      </c>
      <c r="AT182" s="34"/>
      <c r="AU182" s="26">
        <v>16.78</v>
      </c>
      <c r="AV182" s="26">
        <f t="shared" si="51"/>
        <v>0</v>
      </c>
      <c r="AW182" s="40">
        <f t="shared" si="52"/>
        <v>12351.96</v>
      </c>
      <c r="AY182" s="12">
        <f t="shared" si="53"/>
        <v>2209.2959999999985</v>
      </c>
    </row>
    <row r="183" spans="1:51" x14ac:dyDescent="0.25">
      <c r="A183" s="25" t="s">
        <v>218</v>
      </c>
      <c r="B183" s="26">
        <v>348</v>
      </c>
      <c r="C183" s="26">
        <v>6.71</v>
      </c>
      <c r="D183" s="26">
        <f t="shared" si="36"/>
        <v>2335.08</v>
      </c>
      <c r="E183" s="26">
        <v>114.6</v>
      </c>
      <c r="F183" s="26">
        <v>8.3699999999999992</v>
      </c>
      <c r="G183" s="26">
        <f t="shared" si="37"/>
        <v>959.20199999999988</v>
      </c>
      <c r="H183" s="26"/>
      <c r="I183" s="26">
        <v>13.2</v>
      </c>
      <c r="J183" s="26">
        <f t="shared" si="38"/>
        <v>0</v>
      </c>
      <c r="K183" s="32">
        <v>324</v>
      </c>
      <c r="L183" s="26">
        <v>7.11</v>
      </c>
      <c r="M183" s="26">
        <f t="shared" si="39"/>
        <v>2303.6400000000003</v>
      </c>
      <c r="N183" s="33">
        <v>138.6</v>
      </c>
      <c r="O183" s="26">
        <v>8.8699999999999992</v>
      </c>
      <c r="P183" s="26">
        <f t="shared" si="40"/>
        <v>1229.3819999999998</v>
      </c>
      <c r="Q183" s="34"/>
      <c r="R183" s="26">
        <v>13.78</v>
      </c>
      <c r="S183" s="26">
        <f t="shared" si="41"/>
        <v>0</v>
      </c>
      <c r="T183" s="40">
        <f t="shared" si="42"/>
        <v>6827.3040000000001</v>
      </c>
      <c r="V183" s="20" t="s">
        <v>218</v>
      </c>
      <c r="W183" s="37">
        <v>5560.37</v>
      </c>
      <c r="X183" s="37">
        <v>-1407.65</v>
      </c>
      <c r="Y183" s="11">
        <f t="shared" si="43"/>
        <v>6968.02</v>
      </c>
      <c r="Z183" s="11">
        <f t="shared" si="44"/>
        <v>140.71600000000035</v>
      </c>
      <c r="AA183" s="41">
        <f t="shared" si="45"/>
        <v>2.8421709430404007E-14</v>
      </c>
      <c r="AD183" s="25" t="s">
        <v>218</v>
      </c>
      <c r="AE183" s="26">
        <v>348</v>
      </c>
      <c r="AF183" s="26">
        <v>8.17</v>
      </c>
      <c r="AG183" s="26">
        <f t="shared" si="46"/>
        <v>2843.16</v>
      </c>
      <c r="AH183" s="26">
        <v>114.6</v>
      </c>
      <c r="AI183" s="26">
        <v>10.199999999999999</v>
      </c>
      <c r="AJ183" s="26">
        <f t="shared" si="47"/>
        <v>1168.9199999999998</v>
      </c>
      <c r="AK183" s="26"/>
      <c r="AL183" s="26">
        <v>16.07</v>
      </c>
      <c r="AM183" s="26">
        <f t="shared" si="48"/>
        <v>0</v>
      </c>
      <c r="AN183" s="32">
        <v>324</v>
      </c>
      <c r="AO183" s="26">
        <v>8.65</v>
      </c>
      <c r="AP183" s="26">
        <f t="shared" si="49"/>
        <v>2802.6</v>
      </c>
      <c r="AQ183" s="33">
        <v>138.6</v>
      </c>
      <c r="AR183" s="26">
        <v>10.8</v>
      </c>
      <c r="AS183" s="26">
        <f t="shared" si="50"/>
        <v>1496.88</v>
      </c>
      <c r="AT183" s="34"/>
      <c r="AU183" s="26">
        <v>16.78</v>
      </c>
      <c r="AV183" s="26">
        <f t="shared" si="51"/>
        <v>0</v>
      </c>
      <c r="AW183" s="40">
        <f t="shared" si="52"/>
        <v>8311.5600000000013</v>
      </c>
      <c r="AY183" s="12">
        <f t="shared" si="53"/>
        <v>1484.2560000000012</v>
      </c>
    </row>
    <row r="184" spans="1:51" x14ac:dyDescent="0.25">
      <c r="A184" s="25" t="s">
        <v>219</v>
      </c>
      <c r="B184" s="26">
        <v>252</v>
      </c>
      <c r="C184" s="26">
        <v>6.71</v>
      </c>
      <c r="D184" s="26">
        <f t="shared" si="36"/>
        <v>1690.92</v>
      </c>
      <c r="E184" s="26">
        <v>257.39999999999998</v>
      </c>
      <c r="F184" s="26">
        <v>8.3699999999999992</v>
      </c>
      <c r="G184" s="26">
        <f t="shared" si="37"/>
        <v>2154.4379999999996</v>
      </c>
      <c r="H184" s="26"/>
      <c r="I184" s="26">
        <v>13.2</v>
      </c>
      <c r="J184" s="26">
        <f t="shared" si="38"/>
        <v>0</v>
      </c>
      <c r="K184" s="32">
        <v>252</v>
      </c>
      <c r="L184" s="26">
        <v>7.11</v>
      </c>
      <c r="M184" s="26">
        <f t="shared" si="39"/>
        <v>1791.72</v>
      </c>
      <c r="N184" s="33">
        <v>257.39999999999998</v>
      </c>
      <c r="O184" s="26">
        <v>8.8699999999999992</v>
      </c>
      <c r="P184" s="26">
        <f t="shared" si="40"/>
        <v>2283.1379999999995</v>
      </c>
      <c r="Q184" s="34"/>
      <c r="R184" s="26">
        <v>13.78</v>
      </c>
      <c r="S184" s="26">
        <f t="shared" si="41"/>
        <v>0</v>
      </c>
      <c r="T184" s="40">
        <f t="shared" si="42"/>
        <v>7920.2159999999985</v>
      </c>
      <c r="V184" s="20" t="s">
        <v>219</v>
      </c>
      <c r="W184" s="37">
        <v>6539.59</v>
      </c>
      <c r="X184" s="37">
        <v>-1497.33</v>
      </c>
      <c r="Y184" s="11">
        <f t="shared" si="43"/>
        <v>8036.92</v>
      </c>
      <c r="Z184" s="11">
        <f t="shared" si="44"/>
        <v>116.70400000000154</v>
      </c>
      <c r="AA184" s="41">
        <f t="shared" si="45"/>
        <v>0</v>
      </c>
      <c r="AD184" s="25" t="s">
        <v>219</v>
      </c>
      <c r="AE184" s="26">
        <v>252</v>
      </c>
      <c r="AF184" s="26">
        <v>8.17</v>
      </c>
      <c r="AG184" s="26">
        <f t="shared" si="46"/>
        <v>2058.84</v>
      </c>
      <c r="AH184" s="26">
        <v>257.39999999999998</v>
      </c>
      <c r="AI184" s="26">
        <v>10.199999999999999</v>
      </c>
      <c r="AJ184" s="26">
        <f t="shared" si="47"/>
        <v>2625.4799999999996</v>
      </c>
      <c r="AK184" s="26"/>
      <c r="AL184" s="26">
        <v>16.07</v>
      </c>
      <c r="AM184" s="26">
        <f t="shared" si="48"/>
        <v>0</v>
      </c>
      <c r="AN184" s="32">
        <v>252</v>
      </c>
      <c r="AO184" s="26">
        <v>8.65</v>
      </c>
      <c r="AP184" s="26">
        <f t="shared" si="49"/>
        <v>2179.8000000000002</v>
      </c>
      <c r="AQ184" s="33">
        <v>257.39999999999998</v>
      </c>
      <c r="AR184" s="26">
        <v>10.8</v>
      </c>
      <c r="AS184" s="26">
        <f t="shared" si="50"/>
        <v>2779.92</v>
      </c>
      <c r="AT184" s="34"/>
      <c r="AU184" s="26">
        <v>16.78</v>
      </c>
      <c r="AV184" s="26">
        <f t="shared" si="51"/>
        <v>0</v>
      </c>
      <c r="AW184" s="40">
        <f t="shared" si="52"/>
        <v>9644.0400000000009</v>
      </c>
      <c r="AY184" s="12">
        <f t="shared" si="53"/>
        <v>1723.8240000000023</v>
      </c>
    </row>
    <row r="185" spans="1:51" x14ac:dyDescent="0.25">
      <c r="A185" s="25" t="s">
        <v>220</v>
      </c>
      <c r="B185" s="26">
        <v>162</v>
      </c>
      <c r="C185" s="26">
        <v>6.71</v>
      </c>
      <c r="D185" s="26">
        <f t="shared" si="36"/>
        <v>1087.02</v>
      </c>
      <c r="E185" s="26">
        <v>151.5</v>
      </c>
      <c r="F185" s="26">
        <v>8.3699999999999992</v>
      </c>
      <c r="G185" s="26">
        <f t="shared" si="37"/>
        <v>1268.0549999999998</v>
      </c>
      <c r="H185" s="26">
        <v>313.5</v>
      </c>
      <c r="I185" s="26">
        <v>13.2</v>
      </c>
      <c r="J185" s="26">
        <f t="shared" si="38"/>
        <v>4138.2</v>
      </c>
      <c r="K185" s="32">
        <v>324</v>
      </c>
      <c r="L185" s="26">
        <v>7.11</v>
      </c>
      <c r="M185" s="26">
        <f t="shared" si="39"/>
        <v>2303.6400000000003</v>
      </c>
      <c r="N185" s="35">
        <v>303</v>
      </c>
      <c r="O185" s="26">
        <v>8.8699999999999992</v>
      </c>
      <c r="P185" s="26">
        <f t="shared" si="40"/>
        <v>2687.6099999999997</v>
      </c>
      <c r="Q185" s="34"/>
      <c r="R185" s="26">
        <v>13.78</v>
      </c>
      <c r="S185" s="26">
        <f t="shared" si="41"/>
        <v>0</v>
      </c>
      <c r="T185" s="40">
        <f t="shared" si="42"/>
        <v>11484.525000000001</v>
      </c>
      <c r="V185" s="20" t="s">
        <v>220</v>
      </c>
      <c r="W185" s="37">
        <v>8488.3799999999992</v>
      </c>
      <c r="X185" s="37">
        <v>-3247.74</v>
      </c>
      <c r="Y185" s="11">
        <f t="shared" si="43"/>
        <v>11736.119999999999</v>
      </c>
      <c r="Z185" s="11">
        <f t="shared" si="44"/>
        <v>251.59499999999753</v>
      </c>
      <c r="AA185" s="41">
        <f t="shared" si="45"/>
        <v>0</v>
      </c>
      <c r="AD185" s="25" t="s">
        <v>220</v>
      </c>
      <c r="AE185" s="26">
        <v>162</v>
      </c>
      <c r="AF185" s="26">
        <v>8.17</v>
      </c>
      <c r="AG185" s="26">
        <f t="shared" si="46"/>
        <v>1323.54</v>
      </c>
      <c r="AH185" s="26">
        <v>151.5</v>
      </c>
      <c r="AI185" s="26">
        <v>10.199999999999999</v>
      </c>
      <c r="AJ185" s="26">
        <f t="shared" si="47"/>
        <v>1545.3</v>
      </c>
      <c r="AK185" s="26">
        <v>313.5</v>
      </c>
      <c r="AL185" s="26">
        <v>16.07</v>
      </c>
      <c r="AM185" s="26">
        <f t="shared" si="48"/>
        <v>5037.9449999999997</v>
      </c>
      <c r="AN185" s="32">
        <v>324</v>
      </c>
      <c r="AO185" s="26">
        <v>8.65</v>
      </c>
      <c r="AP185" s="26">
        <f t="shared" si="49"/>
        <v>2802.6</v>
      </c>
      <c r="AQ185" s="35">
        <v>303</v>
      </c>
      <c r="AR185" s="26">
        <v>10.8</v>
      </c>
      <c r="AS185" s="26">
        <f t="shared" si="50"/>
        <v>3272.4</v>
      </c>
      <c r="AT185" s="34"/>
      <c r="AU185" s="26">
        <v>16.78</v>
      </c>
      <c r="AV185" s="26">
        <f t="shared" si="51"/>
        <v>0</v>
      </c>
      <c r="AW185" s="40">
        <f t="shared" si="52"/>
        <v>13981.785</v>
      </c>
      <c r="AY185" s="12">
        <f t="shared" si="53"/>
        <v>2497.2599999999984</v>
      </c>
    </row>
    <row r="186" spans="1:51" x14ac:dyDescent="0.25">
      <c r="A186" s="25" t="s">
        <v>221</v>
      </c>
      <c r="B186" s="26">
        <v>252</v>
      </c>
      <c r="C186" s="26">
        <v>6.71</v>
      </c>
      <c r="D186" s="26">
        <f t="shared" si="36"/>
        <v>1690.92</v>
      </c>
      <c r="E186" s="26">
        <v>211.2</v>
      </c>
      <c r="F186" s="26">
        <v>8.3699999999999992</v>
      </c>
      <c r="G186" s="26">
        <f t="shared" si="37"/>
        <v>1767.7439999999997</v>
      </c>
      <c r="H186" s="26"/>
      <c r="I186" s="26">
        <v>13.2</v>
      </c>
      <c r="J186" s="26">
        <f t="shared" si="38"/>
        <v>0</v>
      </c>
      <c r="K186" s="32">
        <v>252</v>
      </c>
      <c r="L186" s="26">
        <v>7.11</v>
      </c>
      <c r="M186" s="26">
        <f t="shared" si="39"/>
        <v>1791.72</v>
      </c>
      <c r="N186" s="33">
        <v>211.2</v>
      </c>
      <c r="O186" s="26">
        <v>8.8699999999999992</v>
      </c>
      <c r="P186" s="26">
        <f t="shared" si="40"/>
        <v>1873.3439999999998</v>
      </c>
      <c r="Q186" s="34"/>
      <c r="R186" s="26">
        <v>13.78</v>
      </c>
      <c r="S186" s="26">
        <f t="shared" si="41"/>
        <v>0</v>
      </c>
      <c r="T186" s="40">
        <f t="shared" si="42"/>
        <v>7123.7280000000001</v>
      </c>
      <c r="V186" s="20" t="s">
        <v>221</v>
      </c>
      <c r="W186" s="37">
        <v>5881.87</v>
      </c>
      <c r="X186" s="37">
        <v>-1346.72</v>
      </c>
      <c r="Y186" s="11">
        <f t="shared" si="43"/>
        <v>7228.59</v>
      </c>
      <c r="Z186" s="11">
        <f t="shared" si="44"/>
        <v>104.86200000000008</v>
      </c>
      <c r="AA186" s="41">
        <f t="shared" si="45"/>
        <v>0</v>
      </c>
      <c r="AD186" s="25" t="s">
        <v>221</v>
      </c>
      <c r="AE186" s="26">
        <v>252</v>
      </c>
      <c r="AF186" s="26">
        <v>8.17</v>
      </c>
      <c r="AG186" s="26">
        <f t="shared" si="46"/>
        <v>2058.84</v>
      </c>
      <c r="AH186" s="26">
        <v>211.2</v>
      </c>
      <c r="AI186" s="26">
        <v>10.199999999999999</v>
      </c>
      <c r="AJ186" s="26">
        <f t="shared" si="47"/>
        <v>2154.2399999999998</v>
      </c>
      <c r="AK186" s="26"/>
      <c r="AL186" s="26">
        <v>16.07</v>
      </c>
      <c r="AM186" s="26">
        <f t="shared" si="48"/>
        <v>0</v>
      </c>
      <c r="AN186" s="32">
        <v>252</v>
      </c>
      <c r="AO186" s="26">
        <v>8.65</v>
      </c>
      <c r="AP186" s="26">
        <f t="shared" si="49"/>
        <v>2179.8000000000002</v>
      </c>
      <c r="AQ186" s="33">
        <v>211.2</v>
      </c>
      <c r="AR186" s="26">
        <v>10.8</v>
      </c>
      <c r="AS186" s="26">
        <f t="shared" si="50"/>
        <v>2280.96</v>
      </c>
      <c r="AT186" s="34"/>
      <c r="AU186" s="26">
        <v>16.78</v>
      </c>
      <c r="AV186" s="26">
        <f t="shared" si="51"/>
        <v>0</v>
      </c>
      <c r="AW186" s="40">
        <f t="shared" si="52"/>
        <v>8673.84</v>
      </c>
      <c r="AY186" s="12">
        <f t="shared" si="53"/>
        <v>1550.1120000000001</v>
      </c>
    </row>
    <row r="187" spans="1:51" x14ac:dyDescent="0.25">
      <c r="A187" s="25" t="s">
        <v>222</v>
      </c>
      <c r="B187" s="26">
        <v>506.4</v>
      </c>
      <c r="C187" s="26">
        <v>6.71</v>
      </c>
      <c r="D187" s="26">
        <f t="shared" si="36"/>
        <v>3397.944</v>
      </c>
      <c r="E187" s="26"/>
      <c r="F187" s="26">
        <v>8.3699999999999992</v>
      </c>
      <c r="G187" s="26">
        <f t="shared" si="37"/>
        <v>0</v>
      </c>
      <c r="H187" s="26"/>
      <c r="I187" s="26">
        <v>13.2</v>
      </c>
      <c r="J187" s="26">
        <f t="shared" si="38"/>
        <v>0</v>
      </c>
      <c r="K187" s="32">
        <v>506.4</v>
      </c>
      <c r="L187" s="26">
        <v>7.11</v>
      </c>
      <c r="M187" s="26">
        <f t="shared" si="39"/>
        <v>3600.5039999999999</v>
      </c>
      <c r="N187" s="34"/>
      <c r="O187" s="26">
        <v>8.8699999999999992</v>
      </c>
      <c r="P187" s="26">
        <f t="shared" si="40"/>
        <v>0</v>
      </c>
      <c r="Q187" s="34"/>
      <c r="R187" s="26">
        <v>13.78</v>
      </c>
      <c r="S187" s="26">
        <f t="shared" si="41"/>
        <v>0</v>
      </c>
      <c r="T187" s="40">
        <f t="shared" si="42"/>
        <v>6998.4480000000003</v>
      </c>
      <c r="V187" s="20" t="s">
        <v>222</v>
      </c>
      <c r="W187" s="37">
        <v>5777.99</v>
      </c>
      <c r="X187" s="37">
        <v>-1322.92</v>
      </c>
      <c r="Y187" s="11">
        <f t="shared" si="43"/>
        <v>7100.91</v>
      </c>
      <c r="Z187" s="11">
        <f t="shared" si="44"/>
        <v>102.46199999999953</v>
      </c>
      <c r="AA187" s="41">
        <f t="shared" si="45"/>
        <v>0</v>
      </c>
      <c r="AD187" s="25" t="s">
        <v>222</v>
      </c>
      <c r="AE187" s="26">
        <v>506.4</v>
      </c>
      <c r="AF187" s="26">
        <v>8.17</v>
      </c>
      <c r="AG187" s="26">
        <f t="shared" si="46"/>
        <v>4137.2879999999996</v>
      </c>
      <c r="AH187" s="26"/>
      <c r="AI187" s="26">
        <v>10.199999999999999</v>
      </c>
      <c r="AJ187" s="26">
        <f t="shared" si="47"/>
        <v>0</v>
      </c>
      <c r="AK187" s="26"/>
      <c r="AL187" s="26">
        <v>16.07</v>
      </c>
      <c r="AM187" s="26">
        <f t="shared" si="48"/>
        <v>0</v>
      </c>
      <c r="AN187" s="32">
        <v>506.4</v>
      </c>
      <c r="AO187" s="26">
        <v>8.65</v>
      </c>
      <c r="AP187" s="26">
        <f t="shared" si="49"/>
        <v>4380.3599999999997</v>
      </c>
      <c r="AQ187" s="34"/>
      <c r="AR187" s="26">
        <v>10.8</v>
      </c>
      <c r="AS187" s="26">
        <f t="shared" si="50"/>
        <v>0</v>
      </c>
      <c r="AT187" s="34"/>
      <c r="AU187" s="26">
        <v>16.78</v>
      </c>
      <c r="AV187" s="26">
        <f t="shared" si="51"/>
        <v>0</v>
      </c>
      <c r="AW187" s="40">
        <f t="shared" si="52"/>
        <v>8517.6479999999992</v>
      </c>
      <c r="AY187" s="12">
        <f t="shared" si="53"/>
        <v>1519.1999999999989</v>
      </c>
    </row>
    <row r="188" spans="1:51" x14ac:dyDescent="0.25">
      <c r="A188" s="25" t="s">
        <v>223</v>
      </c>
      <c r="B188" s="26">
        <v>252</v>
      </c>
      <c r="C188" s="26">
        <v>6.71</v>
      </c>
      <c r="D188" s="26">
        <f t="shared" si="36"/>
        <v>1690.92</v>
      </c>
      <c r="E188" s="26">
        <v>373.8</v>
      </c>
      <c r="F188" s="26">
        <v>8.3699999999999992</v>
      </c>
      <c r="G188" s="26">
        <f t="shared" si="37"/>
        <v>3128.7059999999997</v>
      </c>
      <c r="H188" s="26"/>
      <c r="I188" s="26">
        <v>13.2</v>
      </c>
      <c r="J188" s="26">
        <f t="shared" si="38"/>
        <v>0</v>
      </c>
      <c r="K188" s="32">
        <v>252</v>
      </c>
      <c r="L188" s="26">
        <v>7.11</v>
      </c>
      <c r="M188" s="26">
        <f t="shared" si="39"/>
        <v>1791.72</v>
      </c>
      <c r="N188" s="33">
        <v>373.8</v>
      </c>
      <c r="O188" s="26">
        <v>8.8699999999999992</v>
      </c>
      <c r="P188" s="26">
        <f t="shared" si="40"/>
        <v>3315.6059999999998</v>
      </c>
      <c r="Q188" s="34"/>
      <c r="R188" s="26">
        <v>13.78</v>
      </c>
      <c r="S188" s="26">
        <f t="shared" si="41"/>
        <v>0</v>
      </c>
      <c r="T188" s="40">
        <f t="shared" si="42"/>
        <v>9926.9520000000011</v>
      </c>
      <c r="V188" s="20" t="s">
        <v>223</v>
      </c>
      <c r="W188" s="37">
        <v>8196.67</v>
      </c>
      <c r="X188" s="37">
        <v>-1876.72</v>
      </c>
      <c r="Y188" s="11">
        <f t="shared" si="43"/>
        <v>10073.39</v>
      </c>
      <c r="Z188" s="11">
        <f t="shared" si="44"/>
        <v>146.43799999999828</v>
      </c>
      <c r="AA188" s="41">
        <f t="shared" si="45"/>
        <v>-5.6843418860808015E-14</v>
      </c>
      <c r="AD188" s="25" t="s">
        <v>223</v>
      </c>
      <c r="AE188" s="26">
        <v>252</v>
      </c>
      <c r="AF188" s="26">
        <v>8.17</v>
      </c>
      <c r="AG188" s="26">
        <f t="shared" si="46"/>
        <v>2058.84</v>
      </c>
      <c r="AH188" s="26">
        <v>373.8</v>
      </c>
      <c r="AI188" s="26">
        <v>10.199999999999999</v>
      </c>
      <c r="AJ188" s="26">
        <f t="shared" si="47"/>
        <v>3812.7599999999998</v>
      </c>
      <c r="AK188" s="26"/>
      <c r="AL188" s="26">
        <v>16.07</v>
      </c>
      <c r="AM188" s="26">
        <f t="shared" si="48"/>
        <v>0</v>
      </c>
      <c r="AN188" s="32">
        <v>252</v>
      </c>
      <c r="AO188" s="26">
        <v>8.65</v>
      </c>
      <c r="AP188" s="26">
        <f t="shared" si="49"/>
        <v>2179.8000000000002</v>
      </c>
      <c r="AQ188" s="33">
        <v>373.8</v>
      </c>
      <c r="AR188" s="26">
        <v>10.8</v>
      </c>
      <c r="AS188" s="26">
        <f t="shared" si="50"/>
        <v>4037.0400000000004</v>
      </c>
      <c r="AT188" s="34"/>
      <c r="AU188" s="26">
        <v>16.78</v>
      </c>
      <c r="AV188" s="26">
        <f t="shared" si="51"/>
        <v>0</v>
      </c>
      <c r="AW188" s="40">
        <f t="shared" si="52"/>
        <v>12088.44</v>
      </c>
      <c r="AY188" s="12">
        <f t="shared" si="53"/>
        <v>2161.4879999999994</v>
      </c>
    </row>
    <row r="189" spans="1:51" x14ac:dyDescent="0.25">
      <c r="A189" s="25" t="s">
        <v>224</v>
      </c>
      <c r="B189" s="26">
        <v>252</v>
      </c>
      <c r="C189" s="26">
        <v>6.71</v>
      </c>
      <c r="D189" s="26">
        <f t="shared" si="36"/>
        <v>1690.92</v>
      </c>
      <c r="E189" s="26">
        <v>206.4</v>
      </c>
      <c r="F189" s="26">
        <v>8.3699999999999992</v>
      </c>
      <c r="G189" s="26">
        <f t="shared" si="37"/>
        <v>1727.568</v>
      </c>
      <c r="H189" s="26"/>
      <c r="I189" s="26">
        <v>13.2</v>
      </c>
      <c r="J189" s="26">
        <f t="shared" si="38"/>
        <v>0</v>
      </c>
      <c r="K189" s="32">
        <v>252</v>
      </c>
      <c r="L189" s="26">
        <v>7.11</v>
      </c>
      <c r="M189" s="26">
        <f t="shared" si="39"/>
        <v>1791.72</v>
      </c>
      <c r="N189" s="33">
        <v>206.4</v>
      </c>
      <c r="O189" s="26">
        <v>8.8699999999999992</v>
      </c>
      <c r="P189" s="26">
        <f t="shared" si="40"/>
        <v>1830.7679999999998</v>
      </c>
      <c r="Q189" s="34"/>
      <c r="R189" s="26">
        <v>13.78</v>
      </c>
      <c r="S189" s="26">
        <f t="shared" si="41"/>
        <v>0</v>
      </c>
      <c r="T189" s="40">
        <f t="shared" si="42"/>
        <v>7040.9760000000006</v>
      </c>
      <c r="V189" s="20" t="s">
        <v>224</v>
      </c>
      <c r="W189" s="37">
        <v>5813.65</v>
      </c>
      <c r="X189" s="37">
        <v>-1331.02</v>
      </c>
      <c r="Y189" s="11">
        <f t="shared" si="43"/>
        <v>7144.67</v>
      </c>
      <c r="Z189" s="11">
        <f t="shared" si="44"/>
        <v>103.69399999999951</v>
      </c>
      <c r="AA189" s="41">
        <f t="shared" si="45"/>
        <v>-2.8421709430404007E-14</v>
      </c>
      <c r="AD189" s="25" t="s">
        <v>224</v>
      </c>
      <c r="AE189" s="26">
        <v>252</v>
      </c>
      <c r="AF189" s="26">
        <v>8.17</v>
      </c>
      <c r="AG189" s="26">
        <f t="shared" si="46"/>
        <v>2058.84</v>
      </c>
      <c r="AH189" s="26">
        <v>206.4</v>
      </c>
      <c r="AI189" s="26">
        <v>10.199999999999999</v>
      </c>
      <c r="AJ189" s="26">
        <f t="shared" si="47"/>
        <v>2105.2799999999997</v>
      </c>
      <c r="AK189" s="26"/>
      <c r="AL189" s="26">
        <v>16.07</v>
      </c>
      <c r="AM189" s="26">
        <f t="shared" si="48"/>
        <v>0</v>
      </c>
      <c r="AN189" s="32">
        <v>252</v>
      </c>
      <c r="AO189" s="26">
        <v>8.65</v>
      </c>
      <c r="AP189" s="26">
        <f t="shared" si="49"/>
        <v>2179.8000000000002</v>
      </c>
      <c r="AQ189" s="33">
        <v>206.4</v>
      </c>
      <c r="AR189" s="26">
        <v>10.8</v>
      </c>
      <c r="AS189" s="26">
        <f t="shared" si="50"/>
        <v>2229.1200000000003</v>
      </c>
      <c r="AT189" s="34"/>
      <c r="AU189" s="26">
        <v>16.78</v>
      </c>
      <c r="AV189" s="26">
        <f t="shared" si="51"/>
        <v>0</v>
      </c>
      <c r="AW189" s="40">
        <f t="shared" si="52"/>
        <v>8573.0400000000009</v>
      </c>
      <c r="AY189" s="12">
        <f t="shared" si="53"/>
        <v>1532.0640000000003</v>
      </c>
    </row>
    <row r="190" spans="1:51" x14ac:dyDescent="0.25">
      <c r="A190" s="25" t="s">
        <v>225</v>
      </c>
      <c r="B190" s="26">
        <v>198</v>
      </c>
      <c r="C190" s="26">
        <v>6.71</v>
      </c>
      <c r="D190" s="26">
        <f t="shared" si="36"/>
        <v>1328.58</v>
      </c>
      <c r="E190" s="26">
        <v>306.60000000000002</v>
      </c>
      <c r="F190" s="26">
        <v>8.3699999999999992</v>
      </c>
      <c r="G190" s="26">
        <f t="shared" si="37"/>
        <v>2566.2419999999997</v>
      </c>
      <c r="H190" s="26"/>
      <c r="I190" s="26">
        <v>13.2</v>
      </c>
      <c r="J190" s="26">
        <f t="shared" si="38"/>
        <v>0</v>
      </c>
      <c r="K190" s="32">
        <v>198</v>
      </c>
      <c r="L190" s="26">
        <v>7.11</v>
      </c>
      <c r="M190" s="26">
        <f t="shared" si="39"/>
        <v>1407.78</v>
      </c>
      <c r="N190" s="33">
        <v>306.60000000000002</v>
      </c>
      <c r="O190" s="26">
        <v>8.8699999999999992</v>
      </c>
      <c r="P190" s="26">
        <f t="shared" si="40"/>
        <v>2719.5419999999999</v>
      </c>
      <c r="Q190" s="34"/>
      <c r="R190" s="26">
        <v>13.78</v>
      </c>
      <c r="S190" s="26">
        <f t="shared" si="41"/>
        <v>0</v>
      </c>
      <c r="T190" s="40">
        <f t="shared" si="42"/>
        <v>8022.1440000000002</v>
      </c>
      <c r="V190" s="20" t="s">
        <v>225</v>
      </c>
      <c r="W190" s="37">
        <v>6623.95</v>
      </c>
      <c r="X190" s="37">
        <v>-1516.54</v>
      </c>
      <c r="Y190" s="11">
        <f t="shared" si="43"/>
        <v>8140.49</v>
      </c>
      <c r="Z190" s="11">
        <f t="shared" si="44"/>
        <v>118.34599999999955</v>
      </c>
      <c r="AA190" s="41">
        <f t="shared" si="45"/>
        <v>0</v>
      </c>
      <c r="AD190" s="25" t="s">
        <v>225</v>
      </c>
      <c r="AE190" s="26">
        <v>198</v>
      </c>
      <c r="AF190" s="26">
        <v>8.17</v>
      </c>
      <c r="AG190" s="26">
        <f t="shared" si="46"/>
        <v>1617.66</v>
      </c>
      <c r="AH190" s="26">
        <v>306.60000000000002</v>
      </c>
      <c r="AI190" s="26">
        <v>10.199999999999999</v>
      </c>
      <c r="AJ190" s="26">
        <f t="shared" si="47"/>
        <v>3127.32</v>
      </c>
      <c r="AK190" s="26"/>
      <c r="AL190" s="26">
        <v>16.07</v>
      </c>
      <c r="AM190" s="26">
        <f t="shared" si="48"/>
        <v>0</v>
      </c>
      <c r="AN190" s="32">
        <v>198</v>
      </c>
      <c r="AO190" s="26">
        <v>8.65</v>
      </c>
      <c r="AP190" s="26">
        <f t="shared" si="49"/>
        <v>1712.7</v>
      </c>
      <c r="AQ190" s="33">
        <v>306.60000000000002</v>
      </c>
      <c r="AR190" s="26">
        <v>10.8</v>
      </c>
      <c r="AS190" s="26">
        <f t="shared" si="50"/>
        <v>3311.2800000000007</v>
      </c>
      <c r="AT190" s="34"/>
      <c r="AU190" s="26">
        <v>16.78</v>
      </c>
      <c r="AV190" s="26">
        <f t="shared" si="51"/>
        <v>0</v>
      </c>
      <c r="AW190" s="40">
        <f t="shared" si="52"/>
        <v>9768.9600000000009</v>
      </c>
      <c r="AY190" s="12">
        <f t="shared" si="53"/>
        <v>1746.8160000000007</v>
      </c>
    </row>
    <row r="191" spans="1:51" x14ac:dyDescent="0.25">
      <c r="A191" s="25" t="s">
        <v>226</v>
      </c>
      <c r="B191" s="26">
        <v>324</v>
      </c>
      <c r="C191" s="26">
        <v>6.71</v>
      </c>
      <c r="D191" s="26">
        <f t="shared" si="36"/>
        <v>2174.04</v>
      </c>
      <c r="E191" s="26">
        <v>301.2</v>
      </c>
      <c r="F191" s="26">
        <v>8.3699999999999992</v>
      </c>
      <c r="G191" s="26">
        <f t="shared" si="37"/>
        <v>2521.0439999999999</v>
      </c>
      <c r="H191" s="26"/>
      <c r="I191" s="26">
        <v>13.2</v>
      </c>
      <c r="J191" s="26">
        <f t="shared" si="38"/>
        <v>0</v>
      </c>
      <c r="K191" s="32">
        <v>324</v>
      </c>
      <c r="L191" s="26">
        <v>7.11</v>
      </c>
      <c r="M191" s="26">
        <f t="shared" si="39"/>
        <v>2303.6400000000003</v>
      </c>
      <c r="N191" s="33">
        <v>301.2</v>
      </c>
      <c r="O191" s="26">
        <v>8.8699999999999992</v>
      </c>
      <c r="P191" s="26">
        <f t="shared" si="40"/>
        <v>2671.6439999999998</v>
      </c>
      <c r="Q191" s="34"/>
      <c r="R191" s="26">
        <v>13.78</v>
      </c>
      <c r="S191" s="26">
        <f t="shared" si="41"/>
        <v>0</v>
      </c>
      <c r="T191" s="40">
        <f t="shared" si="42"/>
        <v>9670.3680000000004</v>
      </c>
      <c r="V191" s="20" t="s">
        <v>226</v>
      </c>
      <c r="W191" s="37">
        <v>7984.68</v>
      </c>
      <c r="X191" s="37">
        <v>-1828.08</v>
      </c>
      <c r="Y191" s="11">
        <f t="shared" si="43"/>
        <v>9812.76</v>
      </c>
      <c r="Z191" s="11">
        <f t="shared" si="44"/>
        <v>142.39199999999983</v>
      </c>
      <c r="AA191" s="41">
        <f t="shared" si="45"/>
        <v>5.6843418860808015E-14</v>
      </c>
      <c r="AD191" s="25" t="s">
        <v>226</v>
      </c>
      <c r="AE191" s="26">
        <v>324</v>
      </c>
      <c r="AF191" s="26">
        <v>8.17</v>
      </c>
      <c r="AG191" s="26">
        <f t="shared" si="46"/>
        <v>2647.08</v>
      </c>
      <c r="AH191" s="26">
        <v>301.2</v>
      </c>
      <c r="AI191" s="26">
        <v>10.199999999999999</v>
      </c>
      <c r="AJ191" s="26">
        <f t="shared" si="47"/>
        <v>3072.24</v>
      </c>
      <c r="AK191" s="26"/>
      <c r="AL191" s="26">
        <v>16.07</v>
      </c>
      <c r="AM191" s="26">
        <f t="shared" si="48"/>
        <v>0</v>
      </c>
      <c r="AN191" s="32">
        <v>324</v>
      </c>
      <c r="AO191" s="26">
        <v>8.65</v>
      </c>
      <c r="AP191" s="26">
        <f t="shared" si="49"/>
        <v>2802.6</v>
      </c>
      <c r="AQ191" s="33">
        <v>301.2</v>
      </c>
      <c r="AR191" s="26">
        <v>10.8</v>
      </c>
      <c r="AS191" s="26">
        <f t="shared" si="50"/>
        <v>3252.96</v>
      </c>
      <c r="AT191" s="34"/>
      <c r="AU191" s="26">
        <v>16.78</v>
      </c>
      <c r="AV191" s="26">
        <f t="shared" si="51"/>
        <v>0</v>
      </c>
      <c r="AW191" s="40">
        <f t="shared" si="52"/>
        <v>11774.880000000001</v>
      </c>
      <c r="AY191" s="12">
        <f t="shared" si="53"/>
        <v>2104.5120000000006</v>
      </c>
    </row>
    <row r="192" spans="1:51" x14ac:dyDescent="0.25">
      <c r="A192" s="25" t="s">
        <v>227</v>
      </c>
      <c r="B192" s="26">
        <v>252</v>
      </c>
      <c r="C192" s="26">
        <v>6.71</v>
      </c>
      <c r="D192" s="26">
        <f t="shared" si="36"/>
        <v>1690.92</v>
      </c>
      <c r="E192" s="26">
        <v>189</v>
      </c>
      <c r="F192" s="26">
        <v>8.3699999999999992</v>
      </c>
      <c r="G192" s="26">
        <f t="shared" si="37"/>
        <v>1581.9299999999998</v>
      </c>
      <c r="H192" s="26"/>
      <c r="I192" s="26">
        <v>13.2</v>
      </c>
      <c r="J192" s="26">
        <f t="shared" si="38"/>
        <v>0</v>
      </c>
      <c r="K192" s="32">
        <v>252</v>
      </c>
      <c r="L192" s="26">
        <v>7.11</v>
      </c>
      <c r="M192" s="26">
        <f t="shared" si="39"/>
        <v>1791.72</v>
      </c>
      <c r="N192" s="35">
        <v>189</v>
      </c>
      <c r="O192" s="26">
        <v>8.8699999999999992</v>
      </c>
      <c r="P192" s="26">
        <f t="shared" si="40"/>
        <v>1676.4299999999998</v>
      </c>
      <c r="Q192" s="34"/>
      <c r="R192" s="26">
        <v>13.78</v>
      </c>
      <c r="S192" s="26">
        <f t="shared" si="41"/>
        <v>0</v>
      </c>
      <c r="T192" s="40">
        <f t="shared" si="42"/>
        <v>6741</v>
      </c>
      <c r="V192" s="20" t="s">
        <v>227</v>
      </c>
      <c r="W192" s="37">
        <v>5565.91</v>
      </c>
      <c r="X192" s="37">
        <v>-1274.3399999999999</v>
      </c>
      <c r="Y192" s="11">
        <f t="shared" si="43"/>
        <v>6840.25</v>
      </c>
      <c r="Z192" s="11">
        <f t="shared" si="44"/>
        <v>99.25</v>
      </c>
      <c r="AA192" s="41">
        <f t="shared" si="45"/>
        <v>0</v>
      </c>
      <c r="AD192" s="25" t="s">
        <v>227</v>
      </c>
      <c r="AE192" s="26">
        <v>252</v>
      </c>
      <c r="AF192" s="26">
        <v>8.17</v>
      </c>
      <c r="AG192" s="26">
        <f t="shared" si="46"/>
        <v>2058.84</v>
      </c>
      <c r="AH192" s="26">
        <v>189</v>
      </c>
      <c r="AI192" s="26">
        <v>10.199999999999999</v>
      </c>
      <c r="AJ192" s="26">
        <f t="shared" si="47"/>
        <v>1927.8</v>
      </c>
      <c r="AK192" s="26"/>
      <c r="AL192" s="26">
        <v>16.07</v>
      </c>
      <c r="AM192" s="26">
        <f t="shared" si="48"/>
        <v>0</v>
      </c>
      <c r="AN192" s="32">
        <v>252</v>
      </c>
      <c r="AO192" s="26">
        <v>8.65</v>
      </c>
      <c r="AP192" s="26">
        <f t="shared" si="49"/>
        <v>2179.8000000000002</v>
      </c>
      <c r="AQ192" s="35">
        <v>189</v>
      </c>
      <c r="AR192" s="26">
        <v>10.8</v>
      </c>
      <c r="AS192" s="26">
        <f t="shared" si="50"/>
        <v>2041.2</v>
      </c>
      <c r="AT192" s="34"/>
      <c r="AU192" s="26">
        <v>16.78</v>
      </c>
      <c r="AV192" s="26">
        <f t="shared" si="51"/>
        <v>0</v>
      </c>
      <c r="AW192" s="40">
        <f t="shared" si="52"/>
        <v>8207.6400000000012</v>
      </c>
      <c r="AY192" s="12">
        <f t="shared" si="53"/>
        <v>1466.6400000000012</v>
      </c>
    </row>
    <row r="193" spans="1:51" x14ac:dyDescent="0.25">
      <c r="A193" s="25" t="s">
        <v>228</v>
      </c>
      <c r="B193" s="26"/>
      <c r="C193" s="26">
        <v>6.71</v>
      </c>
      <c r="D193" s="26">
        <f t="shared" si="36"/>
        <v>0</v>
      </c>
      <c r="E193" s="26">
        <v>506.4</v>
      </c>
      <c r="F193" s="26">
        <v>8.3699999999999992</v>
      </c>
      <c r="G193" s="26">
        <f t="shared" si="37"/>
        <v>4238.5679999999993</v>
      </c>
      <c r="H193" s="26"/>
      <c r="I193" s="26">
        <v>13.2</v>
      </c>
      <c r="J193" s="26">
        <f t="shared" si="38"/>
        <v>0</v>
      </c>
      <c r="K193" s="34"/>
      <c r="L193" s="26">
        <v>7.11</v>
      </c>
      <c r="M193" s="26">
        <f t="shared" si="39"/>
        <v>0</v>
      </c>
      <c r="N193" s="33">
        <v>506.4</v>
      </c>
      <c r="O193" s="26">
        <v>8.8699999999999992</v>
      </c>
      <c r="P193" s="26">
        <f t="shared" si="40"/>
        <v>4491.7679999999991</v>
      </c>
      <c r="Q193" s="34"/>
      <c r="R193" s="26">
        <v>13.78</v>
      </c>
      <c r="S193" s="26">
        <f t="shared" si="41"/>
        <v>0</v>
      </c>
      <c r="T193" s="40">
        <f t="shared" si="42"/>
        <v>8730.3359999999993</v>
      </c>
      <c r="V193" s="20" t="s">
        <v>228</v>
      </c>
      <c r="W193" s="37">
        <v>6311.76</v>
      </c>
      <c r="X193" s="37">
        <v>-2547.89</v>
      </c>
      <c r="Y193" s="11">
        <f t="shared" si="43"/>
        <v>8859.65</v>
      </c>
      <c r="Z193" s="11">
        <f t="shared" si="44"/>
        <v>129.31400000000031</v>
      </c>
      <c r="AA193" s="41">
        <f t="shared" si="45"/>
        <v>0</v>
      </c>
      <c r="AD193" s="25" t="s">
        <v>228</v>
      </c>
      <c r="AE193" s="26"/>
      <c r="AF193" s="26">
        <v>8.17</v>
      </c>
      <c r="AG193" s="26">
        <f t="shared" si="46"/>
        <v>0</v>
      </c>
      <c r="AH193" s="26">
        <v>506.4</v>
      </c>
      <c r="AI193" s="26">
        <v>10.199999999999999</v>
      </c>
      <c r="AJ193" s="26">
        <f t="shared" si="47"/>
        <v>5165.28</v>
      </c>
      <c r="AK193" s="26"/>
      <c r="AL193" s="26">
        <v>16.07</v>
      </c>
      <c r="AM193" s="26">
        <f t="shared" si="48"/>
        <v>0</v>
      </c>
      <c r="AN193" s="34"/>
      <c r="AO193" s="26">
        <v>8.65</v>
      </c>
      <c r="AP193" s="26">
        <f t="shared" si="49"/>
        <v>0</v>
      </c>
      <c r="AQ193" s="33">
        <v>506.4</v>
      </c>
      <c r="AR193" s="26">
        <v>10.8</v>
      </c>
      <c r="AS193" s="26">
        <f t="shared" si="50"/>
        <v>5469.12</v>
      </c>
      <c r="AT193" s="34"/>
      <c r="AU193" s="26">
        <v>16.78</v>
      </c>
      <c r="AV193" s="26">
        <f t="shared" si="51"/>
        <v>0</v>
      </c>
      <c r="AW193" s="40">
        <f t="shared" si="52"/>
        <v>10634.4</v>
      </c>
      <c r="AY193" s="12">
        <f t="shared" si="53"/>
        <v>1904.0640000000003</v>
      </c>
    </row>
    <row r="194" spans="1:51" x14ac:dyDescent="0.25">
      <c r="A194" s="25" t="s">
        <v>229</v>
      </c>
      <c r="B194" s="26">
        <v>432</v>
      </c>
      <c r="C194" s="26">
        <v>6.71</v>
      </c>
      <c r="D194" s="26">
        <f t="shared" si="36"/>
        <v>2898.72</v>
      </c>
      <c r="E194" s="26">
        <v>178.8</v>
      </c>
      <c r="F194" s="26">
        <v>8.3699999999999992</v>
      </c>
      <c r="G194" s="26">
        <f t="shared" si="37"/>
        <v>1496.556</v>
      </c>
      <c r="H194" s="26"/>
      <c r="I194" s="26">
        <v>13.2</v>
      </c>
      <c r="J194" s="26">
        <f t="shared" si="38"/>
        <v>0</v>
      </c>
      <c r="K194" s="32">
        <v>432</v>
      </c>
      <c r="L194" s="26">
        <v>7.11</v>
      </c>
      <c r="M194" s="26">
        <f t="shared" si="39"/>
        <v>3071.52</v>
      </c>
      <c r="N194" s="33">
        <v>178.8</v>
      </c>
      <c r="O194" s="26">
        <v>8.8699999999999992</v>
      </c>
      <c r="P194" s="26">
        <f t="shared" si="40"/>
        <v>1585.9559999999999</v>
      </c>
      <c r="Q194" s="34"/>
      <c r="R194" s="26">
        <v>13.78</v>
      </c>
      <c r="S194" s="26">
        <f t="shared" si="41"/>
        <v>0</v>
      </c>
      <c r="T194" s="40">
        <f t="shared" si="42"/>
        <v>9052.7520000000004</v>
      </c>
      <c r="V194" s="20" t="s">
        <v>229</v>
      </c>
      <c r="W194" s="37">
        <v>7474.51</v>
      </c>
      <c r="X194" s="37">
        <v>-1711.34</v>
      </c>
      <c r="Y194" s="11">
        <f t="shared" si="43"/>
        <v>9185.85</v>
      </c>
      <c r="Z194" s="11">
        <f t="shared" si="44"/>
        <v>133.09799999999996</v>
      </c>
      <c r="AA194" s="41">
        <f t="shared" si="45"/>
        <v>-5.6843418860808015E-14</v>
      </c>
      <c r="AD194" s="25" t="s">
        <v>229</v>
      </c>
      <c r="AE194" s="26">
        <v>432</v>
      </c>
      <c r="AF194" s="26">
        <v>8.17</v>
      </c>
      <c r="AG194" s="26">
        <f t="shared" si="46"/>
        <v>3529.44</v>
      </c>
      <c r="AH194" s="26">
        <v>178.8</v>
      </c>
      <c r="AI194" s="26">
        <v>10.199999999999999</v>
      </c>
      <c r="AJ194" s="26">
        <f t="shared" si="47"/>
        <v>1823.76</v>
      </c>
      <c r="AK194" s="26"/>
      <c r="AL194" s="26">
        <v>16.07</v>
      </c>
      <c r="AM194" s="26">
        <f t="shared" si="48"/>
        <v>0</v>
      </c>
      <c r="AN194" s="32">
        <v>432</v>
      </c>
      <c r="AO194" s="26">
        <v>8.65</v>
      </c>
      <c r="AP194" s="26">
        <f t="shared" si="49"/>
        <v>3736.8</v>
      </c>
      <c r="AQ194" s="33">
        <v>178.8</v>
      </c>
      <c r="AR194" s="26">
        <v>10.8</v>
      </c>
      <c r="AS194" s="26">
        <f t="shared" si="50"/>
        <v>1931.0400000000002</v>
      </c>
      <c r="AT194" s="34"/>
      <c r="AU194" s="26">
        <v>16.78</v>
      </c>
      <c r="AV194" s="26">
        <f t="shared" si="51"/>
        <v>0</v>
      </c>
      <c r="AW194" s="40">
        <f t="shared" si="52"/>
        <v>11021.04</v>
      </c>
      <c r="AY194" s="12">
        <f t="shared" si="53"/>
        <v>1968.2880000000005</v>
      </c>
    </row>
    <row r="195" spans="1:51" x14ac:dyDescent="0.25">
      <c r="A195" s="25" t="s">
        <v>230</v>
      </c>
      <c r="B195" s="26">
        <v>198</v>
      </c>
      <c r="C195" s="26">
        <v>6.71</v>
      </c>
      <c r="D195" s="26">
        <f t="shared" si="36"/>
        <v>1328.58</v>
      </c>
      <c r="E195" s="26">
        <v>257.39999999999998</v>
      </c>
      <c r="F195" s="26">
        <v>8.3699999999999992</v>
      </c>
      <c r="G195" s="26">
        <f t="shared" si="37"/>
        <v>2154.4379999999996</v>
      </c>
      <c r="H195" s="26"/>
      <c r="I195" s="26">
        <v>13.2</v>
      </c>
      <c r="J195" s="26">
        <f t="shared" si="38"/>
        <v>0</v>
      </c>
      <c r="K195" s="32">
        <v>198</v>
      </c>
      <c r="L195" s="26">
        <v>7.11</v>
      </c>
      <c r="M195" s="26">
        <f t="shared" si="39"/>
        <v>1407.78</v>
      </c>
      <c r="N195" s="33">
        <v>257.39999999999998</v>
      </c>
      <c r="O195" s="26">
        <v>8.8699999999999992</v>
      </c>
      <c r="P195" s="26">
        <f t="shared" si="40"/>
        <v>2283.1379999999995</v>
      </c>
      <c r="Q195" s="34"/>
      <c r="R195" s="26">
        <v>13.78</v>
      </c>
      <c r="S195" s="26">
        <f t="shared" si="41"/>
        <v>0</v>
      </c>
      <c r="T195" s="40">
        <f t="shared" si="42"/>
        <v>7173.9359999999997</v>
      </c>
      <c r="V195" s="20" t="s">
        <v>230</v>
      </c>
      <c r="W195" s="37">
        <v>5923.51</v>
      </c>
      <c r="X195" s="37">
        <v>-1356.22</v>
      </c>
      <c r="Y195" s="11">
        <f t="shared" si="43"/>
        <v>7279.7300000000005</v>
      </c>
      <c r="Z195" s="11">
        <f t="shared" si="44"/>
        <v>105.79400000000078</v>
      </c>
      <c r="AA195" s="41">
        <f t="shared" si="45"/>
        <v>0</v>
      </c>
      <c r="AD195" s="25" t="s">
        <v>230</v>
      </c>
      <c r="AE195" s="26">
        <v>198</v>
      </c>
      <c r="AF195" s="26">
        <v>8.17</v>
      </c>
      <c r="AG195" s="26">
        <f t="shared" si="46"/>
        <v>1617.66</v>
      </c>
      <c r="AH195" s="26">
        <v>257.39999999999998</v>
      </c>
      <c r="AI195" s="26">
        <v>10.199999999999999</v>
      </c>
      <c r="AJ195" s="26">
        <f t="shared" si="47"/>
        <v>2625.4799999999996</v>
      </c>
      <c r="AK195" s="26"/>
      <c r="AL195" s="26">
        <v>16.07</v>
      </c>
      <c r="AM195" s="26">
        <f t="shared" si="48"/>
        <v>0</v>
      </c>
      <c r="AN195" s="32">
        <v>198</v>
      </c>
      <c r="AO195" s="26">
        <v>8.65</v>
      </c>
      <c r="AP195" s="26">
        <f t="shared" si="49"/>
        <v>1712.7</v>
      </c>
      <c r="AQ195" s="33">
        <v>257.39999999999998</v>
      </c>
      <c r="AR195" s="26">
        <v>10.8</v>
      </c>
      <c r="AS195" s="26">
        <f t="shared" si="50"/>
        <v>2779.92</v>
      </c>
      <c r="AT195" s="34"/>
      <c r="AU195" s="26">
        <v>16.78</v>
      </c>
      <c r="AV195" s="26">
        <f t="shared" si="51"/>
        <v>0</v>
      </c>
      <c r="AW195" s="40">
        <f t="shared" si="52"/>
        <v>8735.7599999999984</v>
      </c>
      <c r="AY195" s="12">
        <f t="shared" si="53"/>
        <v>1561.8239999999987</v>
      </c>
    </row>
    <row r="196" spans="1:51" x14ac:dyDescent="0.25">
      <c r="A196" s="25" t="s">
        <v>231</v>
      </c>
      <c r="B196" s="26">
        <v>198</v>
      </c>
      <c r="C196" s="26">
        <v>6.71</v>
      </c>
      <c r="D196" s="26">
        <f t="shared" si="36"/>
        <v>1328.58</v>
      </c>
      <c r="E196" s="26">
        <v>304.8</v>
      </c>
      <c r="F196" s="26">
        <v>8.3699999999999992</v>
      </c>
      <c r="G196" s="26">
        <f t="shared" si="37"/>
        <v>2551.1759999999999</v>
      </c>
      <c r="H196" s="26"/>
      <c r="I196" s="26">
        <v>13.2</v>
      </c>
      <c r="J196" s="26">
        <f t="shared" si="38"/>
        <v>0</v>
      </c>
      <c r="K196" s="32">
        <v>198</v>
      </c>
      <c r="L196" s="26">
        <v>7.11</v>
      </c>
      <c r="M196" s="26">
        <f t="shared" si="39"/>
        <v>1407.78</v>
      </c>
      <c r="N196" s="33">
        <v>304.8</v>
      </c>
      <c r="O196" s="26">
        <v>8.8699999999999992</v>
      </c>
      <c r="P196" s="26">
        <f t="shared" si="40"/>
        <v>2703.576</v>
      </c>
      <c r="Q196" s="34"/>
      <c r="R196" s="26">
        <v>13.78</v>
      </c>
      <c r="S196" s="26">
        <f t="shared" si="41"/>
        <v>0</v>
      </c>
      <c r="T196" s="40">
        <f t="shared" si="42"/>
        <v>7991.1120000000001</v>
      </c>
      <c r="V196" s="20" t="s">
        <v>231</v>
      </c>
      <c r="W196" s="37">
        <v>6598.33</v>
      </c>
      <c r="X196" s="37">
        <v>-1510.67</v>
      </c>
      <c r="Y196" s="11">
        <f t="shared" si="43"/>
        <v>8109</v>
      </c>
      <c r="Z196" s="11">
        <f t="shared" si="44"/>
        <v>117.88799999999992</v>
      </c>
      <c r="AA196" s="41">
        <f t="shared" si="45"/>
        <v>0</v>
      </c>
      <c r="AD196" s="25" t="s">
        <v>231</v>
      </c>
      <c r="AE196" s="26">
        <v>198</v>
      </c>
      <c r="AF196" s="26">
        <v>8.17</v>
      </c>
      <c r="AG196" s="26">
        <f t="shared" si="46"/>
        <v>1617.66</v>
      </c>
      <c r="AH196" s="26">
        <v>304.8</v>
      </c>
      <c r="AI196" s="26">
        <v>10.199999999999999</v>
      </c>
      <c r="AJ196" s="26">
        <f t="shared" si="47"/>
        <v>3108.96</v>
      </c>
      <c r="AK196" s="26"/>
      <c r="AL196" s="26">
        <v>16.07</v>
      </c>
      <c r="AM196" s="26">
        <f t="shared" si="48"/>
        <v>0</v>
      </c>
      <c r="AN196" s="32">
        <v>198</v>
      </c>
      <c r="AO196" s="26">
        <v>8.65</v>
      </c>
      <c r="AP196" s="26">
        <f t="shared" si="49"/>
        <v>1712.7</v>
      </c>
      <c r="AQ196" s="33">
        <v>304.8</v>
      </c>
      <c r="AR196" s="26">
        <v>10.8</v>
      </c>
      <c r="AS196" s="26">
        <f t="shared" si="50"/>
        <v>3291.84</v>
      </c>
      <c r="AT196" s="34"/>
      <c r="AU196" s="26">
        <v>16.78</v>
      </c>
      <c r="AV196" s="26">
        <f t="shared" si="51"/>
        <v>0</v>
      </c>
      <c r="AW196" s="40">
        <f t="shared" si="52"/>
        <v>9731.16</v>
      </c>
      <c r="AY196" s="12">
        <f t="shared" si="53"/>
        <v>1740.0479999999998</v>
      </c>
    </row>
    <row r="197" spans="1:51" x14ac:dyDescent="0.25">
      <c r="A197" s="25" t="s">
        <v>232</v>
      </c>
      <c r="B197" s="26"/>
      <c r="C197" s="26">
        <v>6.71</v>
      </c>
      <c r="D197" s="26">
        <f t="shared" ref="D197:D202" si="54">B197*C197</f>
        <v>0</v>
      </c>
      <c r="E197" s="26"/>
      <c r="F197" s="26">
        <v>8.3699999999999992</v>
      </c>
      <c r="G197" s="26">
        <f t="shared" ref="G197:G202" si="55">E197*F197</f>
        <v>0</v>
      </c>
      <c r="H197" s="26">
        <v>630.6</v>
      </c>
      <c r="I197" s="26">
        <v>13.2</v>
      </c>
      <c r="J197" s="26">
        <f t="shared" ref="J197:J202" si="56">H197*I197</f>
        <v>8323.92</v>
      </c>
      <c r="K197" s="34"/>
      <c r="L197" s="26">
        <v>7.11</v>
      </c>
      <c r="M197" s="26">
        <f t="shared" ref="M197:M202" si="57">K197*L197</f>
        <v>0</v>
      </c>
      <c r="N197" s="34"/>
      <c r="O197" s="26">
        <v>8.8699999999999992</v>
      </c>
      <c r="P197" s="26">
        <f t="shared" ref="P197:P202" si="58">N197*O197</f>
        <v>0</v>
      </c>
      <c r="Q197" s="33">
        <v>630.6</v>
      </c>
      <c r="R197" s="26">
        <v>13.78</v>
      </c>
      <c r="S197" s="26">
        <f t="shared" ref="S197:S202" si="59">Q197*R197</f>
        <v>8689.6679999999997</v>
      </c>
      <c r="T197" s="40">
        <f t="shared" ref="T197:T202" si="60">D197+G197+J197+M197+P197+S197</f>
        <v>17013.588</v>
      </c>
      <c r="V197" s="20" t="s">
        <v>232</v>
      </c>
      <c r="W197" s="37">
        <v>14001.18</v>
      </c>
      <c r="X197" s="37">
        <v>-3266.42</v>
      </c>
      <c r="Y197" s="11">
        <f t="shared" ref="Y197:Y202" si="61">W197-X197</f>
        <v>17267.599999999999</v>
      </c>
      <c r="Z197" s="11">
        <f t="shared" ref="Z197:Z202" si="62">Y197-T197</f>
        <v>254.01199999999881</v>
      </c>
      <c r="AA197" s="41">
        <f t="shared" ref="AA197:AA202" si="63">B197+E197+H197-K197-N197-Q197</f>
        <v>0</v>
      </c>
      <c r="AD197" s="25" t="s">
        <v>232</v>
      </c>
      <c r="AE197" s="26"/>
      <c r="AF197" s="26">
        <v>8.17</v>
      </c>
      <c r="AG197" s="26">
        <f t="shared" ref="AG197:AG202" si="64">AE197*AF197</f>
        <v>0</v>
      </c>
      <c r="AH197" s="26"/>
      <c r="AI197" s="26">
        <v>10.199999999999999</v>
      </c>
      <c r="AJ197" s="26">
        <f t="shared" ref="AJ197:AJ202" si="65">AH197*AI197</f>
        <v>0</v>
      </c>
      <c r="AK197" s="26">
        <v>630.6</v>
      </c>
      <c r="AL197" s="26">
        <v>16.07</v>
      </c>
      <c r="AM197" s="26">
        <f t="shared" ref="AM197:AM202" si="66">AK197*AL197</f>
        <v>10133.742</v>
      </c>
      <c r="AN197" s="34"/>
      <c r="AO197" s="26">
        <v>8.65</v>
      </c>
      <c r="AP197" s="26">
        <f t="shared" ref="AP197:AP202" si="67">AN197*AO197</f>
        <v>0</v>
      </c>
      <c r="AQ197" s="34"/>
      <c r="AR197" s="26">
        <v>10.8</v>
      </c>
      <c r="AS197" s="26">
        <f t="shared" ref="AS197:AS202" si="68">AQ197*AR197</f>
        <v>0</v>
      </c>
      <c r="AT197" s="33">
        <v>630.6</v>
      </c>
      <c r="AU197" s="26">
        <v>16.78</v>
      </c>
      <c r="AV197" s="26">
        <f t="shared" ref="AV197:AV202" si="69">AT197*AU197</f>
        <v>10581.468000000001</v>
      </c>
      <c r="AW197" s="40">
        <f t="shared" ref="AW197:AW202" si="70">AG197+AJ197+AM197+AP197+AS197+AV197</f>
        <v>20715.21</v>
      </c>
      <c r="AY197" s="12">
        <f t="shared" ref="AY197:AY202" si="71">AW197-T197</f>
        <v>3701.6219999999994</v>
      </c>
    </row>
    <row r="198" spans="1:51" x14ac:dyDescent="0.25">
      <c r="A198" s="25" t="s">
        <v>233</v>
      </c>
      <c r="B198" s="26">
        <v>252</v>
      </c>
      <c r="C198" s="26">
        <v>6.71</v>
      </c>
      <c r="D198" s="26">
        <f t="shared" si="54"/>
        <v>1690.92</v>
      </c>
      <c r="E198" s="26">
        <v>180.6</v>
      </c>
      <c r="F198" s="26">
        <v>8.3699999999999992</v>
      </c>
      <c r="G198" s="26">
        <f t="shared" si="55"/>
        <v>1511.6219999999998</v>
      </c>
      <c r="H198" s="26"/>
      <c r="I198" s="26">
        <v>13.2</v>
      </c>
      <c r="J198" s="26">
        <f t="shared" si="56"/>
        <v>0</v>
      </c>
      <c r="K198" s="32">
        <v>252</v>
      </c>
      <c r="L198" s="26">
        <v>7.11</v>
      </c>
      <c r="M198" s="26">
        <f t="shared" si="57"/>
        <v>1791.72</v>
      </c>
      <c r="N198" s="33">
        <v>180.6</v>
      </c>
      <c r="O198" s="26">
        <v>8.8699999999999992</v>
      </c>
      <c r="P198" s="26">
        <f t="shared" si="58"/>
        <v>1601.9219999999998</v>
      </c>
      <c r="Q198" s="34"/>
      <c r="R198" s="26">
        <v>13.78</v>
      </c>
      <c r="S198" s="26">
        <f t="shared" si="59"/>
        <v>0</v>
      </c>
      <c r="T198" s="40">
        <f t="shared" si="60"/>
        <v>6596.1839999999993</v>
      </c>
      <c r="V198" s="20" t="s">
        <v>233</v>
      </c>
      <c r="W198" s="37">
        <v>5446.33</v>
      </c>
      <c r="X198" s="37">
        <v>-1246.98</v>
      </c>
      <c r="Y198" s="11">
        <f t="shared" si="61"/>
        <v>6693.3099999999995</v>
      </c>
      <c r="Z198" s="11">
        <f t="shared" si="62"/>
        <v>97.126000000000204</v>
      </c>
      <c r="AA198" s="41">
        <f t="shared" si="63"/>
        <v>2.8421709430404007E-14</v>
      </c>
      <c r="AD198" s="25" t="s">
        <v>233</v>
      </c>
      <c r="AE198" s="26">
        <v>252</v>
      </c>
      <c r="AF198" s="26">
        <v>8.17</v>
      </c>
      <c r="AG198" s="26">
        <f t="shared" si="64"/>
        <v>2058.84</v>
      </c>
      <c r="AH198" s="26">
        <v>180.6</v>
      </c>
      <c r="AI198" s="26">
        <v>10.199999999999999</v>
      </c>
      <c r="AJ198" s="26">
        <f t="shared" si="65"/>
        <v>1842.12</v>
      </c>
      <c r="AK198" s="26"/>
      <c r="AL198" s="26">
        <v>16.07</v>
      </c>
      <c r="AM198" s="26">
        <f t="shared" si="66"/>
        <v>0</v>
      </c>
      <c r="AN198" s="32">
        <v>252</v>
      </c>
      <c r="AO198" s="26">
        <v>8.65</v>
      </c>
      <c r="AP198" s="26">
        <f t="shared" si="67"/>
        <v>2179.8000000000002</v>
      </c>
      <c r="AQ198" s="33">
        <v>180.6</v>
      </c>
      <c r="AR198" s="26">
        <v>10.8</v>
      </c>
      <c r="AS198" s="26">
        <f t="shared" si="68"/>
        <v>1950.48</v>
      </c>
      <c r="AT198" s="34"/>
      <c r="AU198" s="26">
        <v>16.78</v>
      </c>
      <c r="AV198" s="26">
        <f t="shared" si="69"/>
        <v>0</v>
      </c>
      <c r="AW198" s="40">
        <f t="shared" si="70"/>
        <v>8031.24</v>
      </c>
      <c r="AY198" s="12">
        <f t="shared" si="71"/>
        <v>1435.0560000000005</v>
      </c>
    </row>
    <row r="199" spans="1:51" x14ac:dyDescent="0.25">
      <c r="A199" s="25" t="s">
        <v>234</v>
      </c>
      <c r="B199" s="26">
        <v>252</v>
      </c>
      <c r="C199" s="26">
        <v>6.71</v>
      </c>
      <c r="D199" s="26">
        <f t="shared" si="54"/>
        <v>1690.92</v>
      </c>
      <c r="E199" s="26">
        <v>255</v>
      </c>
      <c r="F199" s="26">
        <v>8.3699999999999992</v>
      </c>
      <c r="G199" s="26">
        <f t="shared" si="55"/>
        <v>2134.35</v>
      </c>
      <c r="H199" s="26"/>
      <c r="I199" s="26">
        <v>13.2</v>
      </c>
      <c r="J199" s="26">
        <f t="shared" si="56"/>
        <v>0</v>
      </c>
      <c r="K199" s="32">
        <v>252</v>
      </c>
      <c r="L199" s="26">
        <v>7.11</v>
      </c>
      <c r="M199" s="26">
        <f t="shared" si="57"/>
        <v>1791.72</v>
      </c>
      <c r="N199" s="35">
        <v>255</v>
      </c>
      <c r="O199" s="26">
        <v>8.8699999999999992</v>
      </c>
      <c r="P199" s="26">
        <f t="shared" si="58"/>
        <v>2261.85</v>
      </c>
      <c r="Q199" s="34"/>
      <c r="R199" s="26">
        <v>13.78</v>
      </c>
      <c r="S199" s="26">
        <f t="shared" si="59"/>
        <v>0</v>
      </c>
      <c r="T199" s="40">
        <f t="shared" si="60"/>
        <v>7878.84</v>
      </c>
      <c r="V199" s="20" t="s">
        <v>234</v>
      </c>
      <c r="W199" s="37">
        <v>6505.51</v>
      </c>
      <c r="X199" s="37">
        <v>-1489.45</v>
      </c>
      <c r="Y199" s="11">
        <f t="shared" si="61"/>
        <v>7994.96</v>
      </c>
      <c r="Z199" s="11">
        <f t="shared" si="62"/>
        <v>116.11999999999989</v>
      </c>
      <c r="AA199" s="41">
        <f t="shared" si="63"/>
        <v>0</v>
      </c>
      <c r="AD199" s="25" t="s">
        <v>234</v>
      </c>
      <c r="AE199" s="26">
        <v>252</v>
      </c>
      <c r="AF199" s="26">
        <v>8.17</v>
      </c>
      <c r="AG199" s="26">
        <f t="shared" si="64"/>
        <v>2058.84</v>
      </c>
      <c r="AH199" s="26">
        <v>255</v>
      </c>
      <c r="AI199" s="26">
        <v>10.199999999999999</v>
      </c>
      <c r="AJ199" s="26">
        <f t="shared" si="65"/>
        <v>2601</v>
      </c>
      <c r="AK199" s="26"/>
      <c r="AL199" s="26">
        <v>16.07</v>
      </c>
      <c r="AM199" s="26">
        <f t="shared" si="66"/>
        <v>0</v>
      </c>
      <c r="AN199" s="32">
        <v>252</v>
      </c>
      <c r="AO199" s="26">
        <v>8.65</v>
      </c>
      <c r="AP199" s="26">
        <f t="shared" si="67"/>
        <v>2179.8000000000002</v>
      </c>
      <c r="AQ199" s="35">
        <v>255</v>
      </c>
      <c r="AR199" s="26">
        <v>10.8</v>
      </c>
      <c r="AS199" s="26">
        <f t="shared" si="68"/>
        <v>2754</v>
      </c>
      <c r="AT199" s="34"/>
      <c r="AU199" s="26">
        <v>16.78</v>
      </c>
      <c r="AV199" s="26">
        <f t="shared" si="69"/>
        <v>0</v>
      </c>
      <c r="AW199" s="40">
        <f t="shared" si="70"/>
        <v>9593.64</v>
      </c>
      <c r="AY199" s="12">
        <f t="shared" si="71"/>
        <v>1714.7999999999993</v>
      </c>
    </row>
    <row r="200" spans="1:51" x14ac:dyDescent="0.25">
      <c r="A200" s="25" t="s">
        <v>235</v>
      </c>
      <c r="B200" s="26"/>
      <c r="C200" s="26">
        <v>6.71</v>
      </c>
      <c r="D200" s="26">
        <f t="shared" si="54"/>
        <v>0</v>
      </c>
      <c r="E200" s="26"/>
      <c r="F200" s="26">
        <v>8.3699999999999992</v>
      </c>
      <c r="G200" s="26">
        <f t="shared" si="55"/>
        <v>0</v>
      </c>
      <c r="H200" s="26">
        <v>627</v>
      </c>
      <c r="I200" s="26">
        <v>13.2</v>
      </c>
      <c r="J200" s="26">
        <f t="shared" si="56"/>
        <v>8276.4</v>
      </c>
      <c r="K200" s="34"/>
      <c r="L200" s="26">
        <v>7.11</v>
      </c>
      <c r="M200" s="26">
        <f t="shared" si="57"/>
        <v>0</v>
      </c>
      <c r="N200" s="34"/>
      <c r="O200" s="26">
        <v>8.8699999999999992</v>
      </c>
      <c r="P200" s="26">
        <f t="shared" si="58"/>
        <v>0</v>
      </c>
      <c r="Q200" s="35">
        <v>627</v>
      </c>
      <c r="R200" s="26">
        <v>13.78</v>
      </c>
      <c r="S200" s="26">
        <f t="shared" si="59"/>
        <v>8640.06</v>
      </c>
      <c r="T200" s="40">
        <f t="shared" si="60"/>
        <v>16916.46</v>
      </c>
      <c r="V200" s="20" t="s">
        <v>235</v>
      </c>
      <c r="W200" s="37">
        <v>13921.32</v>
      </c>
      <c r="X200" s="37">
        <v>-3247.74</v>
      </c>
      <c r="Y200" s="11">
        <f t="shared" si="61"/>
        <v>17169.059999999998</v>
      </c>
      <c r="Z200" s="11">
        <f t="shared" si="62"/>
        <v>252.59999999999854</v>
      </c>
      <c r="AA200" s="41">
        <f t="shared" si="63"/>
        <v>0</v>
      </c>
      <c r="AD200" s="25" t="s">
        <v>235</v>
      </c>
      <c r="AE200" s="26"/>
      <c r="AF200" s="26">
        <v>8.17</v>
      </c>
      <c r="AG200" s="26">
        <f t="shared" si="64"/>
        <v>0</v>
      </c>
      <c r="AH200" s="26"/>
      <c r="AI200" s="26">
        <v>10.199999999999999</v>
      </c>
      <c r="AJ200" s="26">
        <f t="shared" si="65"/>
        <v>0</v>
      </c>
      <c r="AK200" s="26">
        <v>627</v>
      </c>
      <c r="AL200" s="26">
        <v>16.07</v>
      </c>
      <c r="AM200" s="26">
        <f t="shared" si="66"/>
        <v>10075.89</v>
      </c>
      <c r="AN200" s="34"/>
      <c r="AO200" s="26">
        <v>8.65</v>
      </c>
      <c r="AP200" s="26">
        <f t="shared" si="67"/>
        <v>0</v>
      </c>
      <c r="AQ200" s="34"/>
      <c r="AR200" s="26">
        <v>10.8</v>
      </c>
      <c r="AS200" s="26">
        <f t="shared" si="68"/>
        <v>0</v>
      </c>
      <c r="AT200" s="35">
        <v>627</v>
      </c>
      <c r="AU200" s="26">
        <v>16.78</v>
      </c>
      <c r="AV200" s="26">
        <f t="shared" si="69"/>
        <v>10521.060000000001</v>
      </c>
      <c r="AW200" s="40">
        <f t="shared" si="70"/>
        <v>20596.95</v>
      </c>
      <c r="AY200" s="12">
        <f t="shared" si="71"/>
        <v>3680.4900000000016</v>
      </c>
    </row>
    <row r="201" spans="1:51" x14ac:dyDescent="0.25">
      <c r="A201" s="25" t="s">
        <v>236</v>
      </c>
      <c r="B201" s="26">
        <v>324</v>
      </c>
      <c r="C201" s="26">
        <v>6.71</v>
      </c>
      <c r="D201" s="26">
        <f t="shared" si="54"/>
        <v>2174.04</v>
      </c>
      <c r="E201" s="26">
        <v>135.6</v>
      </c>
      <c r="F201" s="26">
        <v>8.3699999999999992</v>
      </c>
      <c r="G201" s="26">
        <f t="shared" si="55"/>
        <v>1134.9719999999998</v>
      </c>
      <c r="H201" s="26"/>
      <c r="I201" s="26">
        <v>13.2</v>
      </c>
      <c r="J201" s="26">
        <f t="shared" si="56"/>
        <v>0</v>
      </c>
      <c r="K201" s="32">
        <v>324</v>
      </c>
      <c r="L201" s="26">
        <v>7.11</v>
      </c>
      <c r="M201" s="26">
        <f t="shared" si="57"/>
        <v>2303.6400000000003</v>
      </c>
      <c r="N201" s="33">
        <v>135.6</v>
      </c>
      <c r="O201" s="26">
        <v>8.8699999999999992</v>
      </c>
      <c r="P201" s="26">
        <f t="shared" si="58"/>
        <v>1202.7719999999999</v>
      </c>
      <c r="Q201" s="34"/>
      <c r="R201" s="26">
        <v>13.78</v>
      </c>
      <c r="S201" s="26">
        <f t="shared" si="59"/>
        <v>0</v>
      </c>
      <c r="T201" s="40">
        <f t="shared" si="60"/>
        <v>6815.424</v>
      </c>
      <c r="V201" s="20" t="s">
        <v>236</v>
      </c>
      <c r="W201" s="37">
        <v>5627.28</v>
      </c>
      <c r="X201" s="37">
        <v>-1288.3</v>
      </c>
      <c r="Y201" s="11">
        <f t="shared" si="61"/>
        <v>6915.58</v>
      </c>
      <c r="Z201" s="11">
        <f t="shared" si="62"/>
        <v>100.15599999999995</v>
      </c>
      <c r="AA201" s="41">
        <f t="shared" si="63"/>
        <v>2.8421709430404007E-14</v>
      </c>
      <c r="AD201" s="25" t="s">
        <v>236</v>
      </c>
      <c r="AE201" s="26">
        <v>324</v>
      </c>
      <c r="AF201" s="26">
        <v>8.17</v>
      </c>
      <c r="AG201" s="26">
        <f t="shared" si="64"/>
        <v>2647.08</v>
      </c>
      <c r="AH201" s="26">
        <v>135.6</v>
      </c>
      <c r="AI201" s="26">
        <v>10.199999999999999</v>
      </c>
      <c r="AJ201" s="26">
        <f t="shared" si="65"/>
        <v>1383.12</v>
      </c>
      <c r="AK201" s="26"/>
      <c r="AL201" s="26">
        <v>16.07</v>
      </c>
      <c r="AM201" s="26">
        <f t="shared" si="66"/>
        <v>0</v>
      </c>
      <c r="AN201" s="32">
        <v>324</v>
      </c>
      <c r="AO201" s="26">
        <v>8.65</v>
      </c>
      <c r="AP201" s="26">
        <f t="shared" si="67"/>
        <v>2802.6</v>
      </c>
      <c r="AQ201" s="33">
        <v>135.6</v>
      </c>
      <c r="AR201" s="26">
        <v>10.8</v>
      </c>
      <c r="AS201" s="26">
        <f t="shared" si="68"/>
        <v>1464.48</v>
      </c>
      <c r="AT201" s="34"/>
      <c r="AU201" s="26">
        <v>16.78</v>
      </c>
      <c r="AV201" s="26">
        <f t="shared" si="69"/>
        <v>0</v>
      </c>
      <c r="AW201" s="40">
        <f t="shared" si="70"/>
        <v>8297.2799999999988</v>
      </c>
      <c r="AY201" s="12">
        <f t="shared" si="71"/>
        <v>1481.8559999999989</v>
      </c>
    </row>
    <row r="202" spans="1:51" x14ac:dyDescent="0.25">
      <c r="A202" s="25" t="s">
        <v>237</v>
      </c>
      <c r="B202" s="26">
        <v>252</v>
      </c>
      <c r="C202" s="26">
        <v>6.71</v>
      </c>
      <c r="D202" s="26">
        <f t="shared" si="54"/>
        <v>1690.92</v>
      </c>
      <c r="E202" s="26">
        <v>249</v>
      </c>
      <c r="F202" s="26">
        <v>8.3699999999999992</v>
      </c>
      <c r="G202" s="26">
        <f t="shared" si="55"/>
        <v>2084.1299999999997</v>
      </c>
      <c r="H202" s="26"/>
      <c r="I202" s="26">
        <v>13.2</v>
      </c>
      <c r="J202" s="26">
        <f t="shared" si="56"/>
        <v>0</v>
      </c>
      <c r="K202" s="32">
        <v>252</v>
      </c>
      <c r="L202" s="26">
        <v>7.11</v>
      </c>
      <c r="M202" s="26">
        <f t="shared" si="57"/>
        <v>1791.72</v>
      </c>
      <c r="N202" s="35">
        <v>249</v>
      </c>
      <c r="O202" s="26">
        <v>8.8699999999999992</v>
      </c>
      <c r="P202" s="26">
        <f t="shared" si="58"/>
        <v>2208.6299999999997</v>
      </c>
      <c r="Q202" s="34"/>
      <c r="R202" s="26">
        <v>13.78</v>
      </c>
      <c r="S202" s="26">
        <f t="shared" si="59"/>
        <v>0</v>
      </c>
      <c r="T202" s="40">
        <f t="shared" si="60"/>
        <v>7775.4</v>
      </c>
      <c r="V202" s="20" t="s">
        <v>237</v>
      </c>
      <c r="W202" s="37">
        <v>6420.07</v>
      </c>
      <c r="X202" s="37">
        <v>-1469.9</v>
      </c>
      <c r="Y202" s="11">
        <f t="shared" si="61"/>
        <v>7889.9699999999993</v>
      </c>
      <c r="Z202" s="11">
        <f t="shared" si="62"/>
        <v>114.56999999999971</v>
      </c>
      <c r="AA202" s="41">
        <f t="shared" si="63"/>
        <v>0</v>
      </c>
      <c r="AD202" s="25" t="s">
        <v>237</v>
      </c>
      <c r="AE202" s="26">
        <v>252</v>
      </c>
      <c r="AF202" s="26">
        <v>8.17</v>
      </c>
      <c r="AG202" s="26">
        <f t="shared" si="64"/>
        <v>2058.84</v>
      </c>
      <c r="AH202" s="26">
        <v>249</v>
      </c>
      <c r="AI202" s="26">
        <v>10.199999999999999</v>
      </c>
      <c r="AJ202" s="26">
        <f t="shared" si="65"/>
        <v>2539.7999999999997</v>
      </c>
      <c r="AK202" s="26"/>
      <c r="AL202" s="26">
        <v>16.07</v>
      </c>
      <c r="AM202" s="26">
        <f t="shared" si="66"/>
        <v>0</v>
      </c>
      <c r="AN202" s="32">
        <v>252</v>
      </c>
      <c r="AO202" s="26">
        <v>8.65</v>
      </c>
      <c r="AP202" s="26">
        <f t="shared" si="67"/>
        <v>2179.8000000000002</v>
      </c>
      <c r="AQ202" s="35">
        <v>249</v>
      </c>
      <c r="AR202" s="26">
        <v>10.8</v>
      </c>
      <c r="AS202" s="26">
        <f t="shared" si="68"/>
        <v>2689.2000000000003</v>
      </c>
      <c r="AT202" s="34"/>
      <c r="AU202" s="26">
        <v>16.78</v>
      </c>
      <c r="AV202" s="26">
        <f t="shared" si="69"/>
        <v>0</v>
      </c>
      <c r="AW202" s="40">
        <f t="shared" si="70"/>
        <v>9467.64</v>
      </c>
      <c r="AY202" s="12">
        <f t="shared" si="71"/>
        <v>1692.2399999999998</v>
      </c>
    </row>
    <row r="203" spans="1:51" x14ac:dyDescent="0.25">
      <c r="A203" s="27" t="s">
        <v>14</v>
      </c>
      <c r="B203" s="40">
        <f>SUM(B4:B202)</f>
        <v>47203.1</v>
      </c>
      <c r="C203" s="28"/>
      <c r="D203" s="40">
        <f>SUM(D4:D202)</f>
        <v>316732.80099999969</v>
      </c>
      <c r="E203" s="40">
        <f>SUM(E4:E202)</f>
        <v>50582.219999999994</v>
      </c>
      <c r="F203" s="28"/>
      <c r="G203" s="40">
        <f>SUM(G4:G202)</f>
        <v>423373.1814</v>
      </c>
      <c r="H203" s="40">
        <f>SUM(H4:H202)</f>
        <v>14606.68</v>
      </c>
      <c r="I203" s="28"/>
      <c r="J203" s="40">
        <f>SUM(J4:J202)</f>
        <v>192808.17600000004</v>
      </c>
      <c r="K203" s="40">
        <f>SUM(K4:K202)</f>
        <v>47295</v>
      </c>
      <c r="L203" s="28"/>
      <c r="M203" s="40">
        <f>SUM(M4:M202)</f>
        <v>336267.45000000007</v>
      </c>
      <c r="N203" s="40">
        <f>SUM(N4:N202)</f>
        <v>50320.92</v>
      </c>
      <c r="O203" s="28"/>
      <c r="P203" s="40">
        <f>SUM(P4:P202)</f>
        <v>446346.56039999984</v>
      </c>
      <c r="Q203" s="40">
        <f>SUM(Q4:Q202)</f>
        <v>14776.08</v>
      </c>
      <c r="R203" s="28"/>
      <c r="S203" s="40">
        <f>SUM(S4:S202)</f>
        <v>203614.38240000006</v>
      </c>
      <c r="T203" s="40">
        <f>SUM(T4:T202)</f>
        <v>1919142.5511999996</v>
      </c>
      <c r="V203" s="22" t="s">
        <v>14</v>
      </c>
      <c r="W203" s="12">
        <f t="shared" ref="W203:Z203" si="72">SUM(W4:W202)</f>
        <v>1585429.0199999996</v>
      </c>
      <c r="X203" s="12">
        <f t="shared" si="72"/>
        <v>-361483.37999999983</v>
      </c>
      <c r="Y203" s="12">
        <f t="shared" si="72"/>
        <v>1946912.3999999994</v>
      </c>
      <c r="Z203" s="12">
        <f t="shared" si="72"/>
        <v>27769.848800000073</v>
      </c>
      <c r="AD203" s="27" t="s">
        <v>14</v>
      </c>
      <c r="AE203" s="40">
        <f>SUM(AE4:AE202)</f>
        <v>47203.1</v>
      </c>
      <c r="AF203" s="28"/>
      <c r="AG203" s="40">
        <f>SUM(AG4:AG202)</f>
        <v>385649.32700000005</v>
      </c>
      <c r="AH203" s="40">
        <f>SUM(AH4:AH202)</f>
        <v>50582.219999999994</v>
      </c>
      <c r="AI203" s="28"/>
      <c r="AJ203" s="40">
        <f>SUM(AJ4:AJ202)</f>
        <v>515938.64399999991</v>
      </c>
      <c r="AK203" s="40">
        <f>SUM(AK4:AK202)</f>
        <v>14606.68</v>
      </c>
      <c r="AL203" s="28"/>
      <c r="AM203" s="40">
        <f>SUM(AM4:AM202)</f>
        <v>234729.34760000004</v>
      </c>
      <c r="AN203" s="40">
        <f>SUM(AN4:AN202)</f>
        <v>47295</v>
      </c>
      <c r="AO203" s="28"/>
      <c r="AP203" s="40">
        <f>SUM(AP4:AP202)</f>
        <v>409101.74999999977</v>
      </c>
      <c r="AQ203" s="40">
        <f>SUM(AQ4:AQ202)</f>
        <v>50320.92</v>
      </c>
      <c r="AR203" s="28"/>
      <c r="AS203" s="40">
        <f>SUM(AS4:AS202)</f>
        <v>543465.9360000001</v>
      </c>
      <c r="AT203" s="40">
        <f>SUM(AT4:AT202)</f>
        <v>14776.08</v>
      </c>
      <c r="AU203" s="28"/>
      <c r="AV203" s="40">
        <f>SUM(AV4:AV202)</f>
        <v>247942.62239999999</v>
      </c>
      <c r="AW203" s="40">
        <f>SUM(AW4:AW202)</f>
        <v>2336827.6270000013</v>
      </c>
      <c r="AY203" s="40">
        <f>SUM(AY4:AY202)</f>
        <v>417685.07580000011</v>
      </c>
    </row>
    <row r="204" spans="1:51" x14ac:dyDescent="0.25">
      <c r="A204" s="23"/>
      <c r="B204" s="24"/>
      <c r="C204" s="24"/>
      <c r="D204" s="24"/>
      <c r="E204" s="24"/>
      <c r="F204" s="24"/>
      <c r="G204" s="24"/>
      <c r="H204" s="24"/>
      <c r="I204" s="24"/>
      <c r="J204" s="24"/>
      <c r="K204" s="23"/>
      <c r="L204" s="24"/>
      <c r="M204" s="24"/>
      <c r="N204" s="23"/>
      <c r="O204" s="24"/>
      <c r="P204" s="24"/>
      <c r="Q204" s="23"/>
      <c r="R204" s="24"/>
      <c r="S204" s="24"/>
      <c r="V204" s="23"/>
      <c r="W204" s="23"/>
      <c r="X204" s="23"/>
      <c r="AD204" s="23"/>
      <c r="AE204" s="24"/>
      <c r="AF204" s="24"/>
      <c r="AG204" s="24"/>
      <c r="AH204" s="24"/>
      <c r="AI204" s="24"/>
      <c r="AJ204" s="24"/>
      <c r="AK204" s="24"/>
      <c r="AL204" s="24"/>
      <c r="AM204" s="24"/>
      <c r="AN204" s="23"/>
      <c r="AO204" s="24"/>
      <c r="AP204" s="24"/>
      <c r="AQ204" s="23"/>
      <c r="AR204" s="24"/>
      <c r="AS204" s="24"/>
      <c r="AT204" s="23"/>
      <c r="AU204" s="24"/>
      <c r="AV204" s="24"/>
    </row>
    <row r="205" spans="1:51" x14ac:dyDescent="0.25">
      <c r="A205" s="23"/>
      <c r="B205" s="24"/>
      <c r="C205" s="24"/>
      <c r="D205" s="24"/>
      <c r="E205" s="24"/>
      <c r="F205" s="24"/>
      <c r="G205" s="24"/>
      <c r="H205" s="24"/>
      <c r="I205" s="24"/>
      <c r="J205" s="24"/>
      <c r="K205" s="23"/>
      <c r="L205" s="24"/>
      <c r="M205" s="24"/>
      <c r="N205" s="23"/>
      <c r="O205" s="24"/>
      <c r="P205" s="24"/>
      <c r="Q205" s="23"/>
      <c r="R205" s="24"/>
      <c r="S205" s="24"/>
      <c r="V205" s="23"/>
      <c r="W205" s="23"/>
      <c r="X205" s="23"/>
      <c r="AD205" s="23"/>
      <c r="AE205" s="24"/>
      <c r="AF205" s="24"/>
      <c r="AG205" s="24"/>
      <c r="AH205" s="24"/>
      <c r="AI205" s="24"/>
      <c r="AJ205" s="24"/>
      <c r="AK205" s="24"/>
      <c r="AL205" s="24"/>
      <c r="AM205" s="24"/>
      <c r="AN205" s="23"/>
      <c r="AO205" s="24"/>
      <c r="AP205" s="24"/>
      <c r="AQ205" s="23"/>
      <c r="AR205" s="24"/>
      <c r="AS205" s="24"/>
      <c r="AT205" s="23"/>
      <c r="AU205" s="24"/>
      <c r="AV205" s="24"/>
    </row>
    <row r="206" spans="1:51" x14ac:dyDescent="0.25">
      <c r="A206" s="23"/>
      <c r="B206" s="24"/>
      <c r="C206" s="24"/>
      <c r="D206" s="24"/>
      <c r="E206" s="24"/>
      <c r="F206" s="24"/>
      <c r="G206" s="24"/>
      <c r="H206" s="24"/>
      <c r="I206" s="24"/>
      <c r="J206" s="24"/>
      <c r="K206" s="23"/>
      <c r="L206" s="24"/>
      <c r="M206" s="24"/>
      <c r="N206" s="23"/>
      <c r="O206" s="24"/>
      <c r="P206" s="24"/>
      <c r="Q206" s="23"/>
      <c r="R206" s="24"/>
      <c r="S206" s="24"/>
      <c r="V206" s="23"/>
      <c r="W206" s="23"/>
      <c r="X206" s="23"/>
      <c r="AD206" s="23"/>
      <c r="AE206" s="24"/>
      <c r="AF206" s="24"/>
      <c r="AG206" s="24"/>
      <c r="AH206" s="24"/>
      <c r="AI206" s="24"/>
      <c r="AJ206" s="24"/>
      <c r="AK206" s="24"/>
      <c r="AL206" s="24"/>
      <c r="AM206" s="24"/>
      <c r="AN206" s="23"/>
      <c r="AO206" s="24"/>
      <c r="AP206" s="24"/>
      <c r="AQ206" s="23"/>
      <c r="AR206" s="24"/>
      <c r="AS206" s="24"/>
      <c r="AT206" s="23"/>
      <c r="AU206" s="24"/>
      <c r="AV206" s="24"/>
    </row>
    <row r="207" spans="1:51" x14ac:dyDescent="0.25">
      <c r="A207" s="23"/>
      <c r="B207" s="24"/>
      <c r="C207" s="24"/>
      <c r="D207" s="24"/>
      <c r="E207" s="24"/>
      <c r="F207" s="24"/>
      <c r="G207" s="24"/>
      <c r="H207" s="24"/>
      <c r="I207" s="24"/>
      <c r="J207" s="24"/>
      <c r="K207" s="23"/>
      <c r="L207" s="24"/>
      <c r="M207" s="24"/>
      <c r="N207" s="23"/>
      <c r="O207" s="24"/>
      <c r="P207" s="24"/>
      <c r="Q207" s="23"/>
      <c r="R207" s="24"/>
      <c r="S207" s="24"/>
      <c r="V207" s="23"/>
      <c r="W207" s="23"/>
      <c r="X207" s="23"/>
      <c r="AD207" s="23"/>
      <c r="AE207" s="24"/>
      <c r="AF207" s="24"/>
      <c r="AG207" s="24"/>
      <c r="AH207" s="24"/>
      <c r="AI207" s="24"/>
      <c r="AJ207" s="24"/>
      <c r="AK207" s="24"/>
      <c r="AL207" s="24"/>
      <c r="AM207" s="24"/>
      <c r="AN207" s="23"/>
      <c r="AO207" s="24"/>
      <c r="AP207" s="24"/>
      <c r="AQ207" s="23"/>
      <c r="AR207" s="24"/>
      <c r="AS207" s="24"/>
      <c r="AT207" s="23"/>
      <c r="AU207" s="24"/>
      <c r="AV207" s="24"/>
    </row>
    <row r="208" spans="1:51" x14ac:dyDescent="0.25">
      <c r="A208" s="23"/>
      <c r="B208" s="24"/>
      <c r="C208" s="24"/>
      <c r="D208" s="24"/>
      <c r="E208" s="24"/>
      <c r="F208" s="24"/>
      <c r="G208" s="24"/>
      <c r="H208" s="24"/>
      <c r="I208" s="24"/>
      <c r="J208" s="24"/>
      <c r="K208" s="23"/>
      <c r="L208" s="24"/>
      <c r="M208" s="24"/>
      <c r="N208" s="23"/>
      <c r="O208" s="24"/>
      <c r="P208" s="24"/>
      <c r="Q208" s="23"/>
      <c r="R208" s="24"/>
      <c r="S208" s="24"/>
      <c r="V208" s="23"/>
      <c r="W208" s="23"/>
      <c r="X208" s="23"/>
      <c r="AD208" s="23"/>
      <c r="AE208" s="24"/>
      <c r="AF208" s="24"/>
      <c r="AG208" s="24"/>
      <c r="AH208" s="24"/>
      <c r="AI208" s="24"/>
      <c r="AJ208" s="24"/>
      <c r="AK208" s="24"/>
      <c r="AL208" s="24"/>
      <c r="AM208" s="24"/>
      <c r="AN208" s="23"/>
      <c r="AO208" s="24"/>
      <c r="AP208" s="24"/>
      <c r="AQ208" s="23"/>
      <c r="AR208" s="24"/>
      <c r="AS208" s="24"/>
      <c r="AT208" s="23"/>
      <c r="AU208" s="24"/>
      <c r="AV208" s="24"/>
    </row>
    <row r="209" spans="1:48" x14ac:dyDescent="0.25">
      <c r="A209" s="23"/>
      <c r="B209" s="24"/>
      <c r="C209" s="24"/>
      <c r="D209" s="24"/>
      <c r="E209" s="24"/>
      <c r="F209" s="24"/>
      <c r="G209" s="24"/>
      <c r="H209" s="24"/>
      <c r="I209" s="24"/>
      <c r="J209" s="24"/>
      <c r="K209" s="23"/>
      <c r="L209" s="24"/>
      <c r="M209" s="24"/>
      <c r="N209" s="23"/>
      <c r="O209" s="24"/>
      <c r="P209" s="24"/>
      <c r="Q209" s="23"/>
      <c r="R209" s="24"/>
      <c r="S209" s="24"/>
      <c r="V209" s="23"/>
      <c r="W209" s="23"/>
      <c r="X209" s="23"/>
      <c r="AD209" s="23"/>
      <c r="AE209" s="24"/>
      <c r="AF209" s="24"/>
      <c r="AG209" s="24"/>
      <c r="AH209" s="24"/>
      <c r="AI209" s="24"/>
      <c r="AJ209" s="24"/>
      <c r="AK209" s="24"/>
      <c r="AL209" s="24"/>
      <c r="AM209" s="24"/>
      <c r="AN209" s="23"/>
      <c r="AO209" s="24"/>
      <c r="AP209" s="24"/>
      <c r="AQ209" s="23"/>
      <c r="AR209" s="24"/>
      <c r="AS209" s="24"/>
      <c r="AT209" s="23"/>
      <c r="AU209" s="24"/>
      <c r="AV209" s="24"/>
    </row>
    <row r="210" spans="1:48" x14ac:dyDescent="0.25">
      <c r="A210" s="23"/>
      <c r="B210" s="24"/>
      <c r="C210" s="24"/>
      <c r="D210" s="24"/>
      <c r="E210" s="24"/>
      <c r="F210" s="24"/>
      <c r="G210" s="24"/>
      <c r="H210" s="24"/>
      <c r="I210" s="24"/>
      <c r="J210" s="24"/>
      <c r="K210" s="23"/>
      <c r="L210" s="24"/>
      <c r="M210" s="24"/>
      <c r="N210" s="23"/>
      <c r="O210" s="24"/>
      <c r="P210" s="24"/>
      <c r="Q210" s="23"/>
      <c r="R210" s="24"/>
      <c r="S210" s="24"/>
      <c r="V210" s="23"/>
      <c r="W210" s="23"/>
      <c r="X210" s="23"/>
      <c r="AD210" s="23"/>
      <c r="AE210" s="24"/>
      <c r="AF210" s="24"/>
      <c r="AG210" s="24"/>
      <c r="AH210" s="24"/>
      <c r="AI210" s="24"/>
      <c r="AJ210" s="24"/>
      <c r="AK210" s="24"/>
      <c r="AL210" s="24"/>
      <c r="AM210" s="24"/>
      <c r="AN210" s="23"/>
      <c r="AO210" s="24"/>
      <c r="AP210" s="24"/>
      <c r="AQ210" s="23"/>
      <c r="AR210" s="24"/>
      <c r="AS210" s="24"/>
      <c r="AT210" s="23"/>
      <c r="AU210" s="24"/>
      <c r="AV210" s="24"/>
    </row>
    <row r="211" spans="1:48" x14ac:dyDescent="0.25">
      <c r="A211" s="23"/>
      <c r="B211" s="24"/>
      <c r="C211" s="24"/>
      <c r="D211" s="24"/>
      <c r="E211" s="24"/>
      <c r="F211" s="24"/>
      <c r="G211" s="24"/>
      <c r="H211" s="24"/>
      <c r="I211" s="24"/>
      <c r="J211" s="24"/>
      <c r="K211" s="23"/>
      <c r="L211" s="24"/>
      <c r="M211" s="24"/>
      <c r="N211" s="23"/>
      <c r="O211" s="24"/>
      <c r="P211" s="24"/>
      <c r="Q211" s="23"/>
      <c r="R211" s="24"/>
      <c r="S211" s="24"/>
      <c r="V211" s="23"/>
      <c r="W211" s="23"/>
      <c r="X211" s="23"/>
      <c r="AD211" s="23"/>
      <c r="AE211" s="24"/>
      <c r="AF211" s="24"/>
      <c r="AG211" s="24"/>
      <c r="AH211" s="24"/>
      <c r="AI211" s="24"/>
      <c r="AJ211" s="24"/>
      <c r="AK211" s="24"/>
      <c r="AL211" s="24"/>
      <c r="AM211" s="24"/>
      <c r="AN211" s="23"/>
      <c r="AO211" s="24"/>
      <c r="AP211" s="24"/>
      <c r="AQ211" s="23"/>
      <c r="AR211" s="24"/>
      <c r="AS211" s="24"/>
      <c r="AT211" s="23"/>
      <c r="AU211" s="24"/>
      <c r="AV211" s="24"/>
    </row>
    <row r="212" spans="1:48" x14ac:dyDescent="0.25">
      <c r="A212" s="23"/>
      <c r="B212" s="24"/>
      <c r="C212" s="24"/>
      <c r="D212" s="24"/>
      <c r="E212" s="24"/>
      <c r="F212" s="24"/>
      <c r="G212" s="24"/>
      <c r="H212" s="24"/>
      <c r="I212" s="24"/>
      <c r="J212" s="24"/>
      <c r="K212" s="23"/>
      <c r="L212" s="24"/>
      <c r="M212" s="24"/>
      <c r="N212" s="23"/>
      <c r="O212" s="24"/>
      <c r="P212" s="24"/>
      <c r="Q212" s="23"/>
      <c r="R212" s="24"/>
      <c r="S212" s="24"/>
      <c r="V212" s="23"/>
      <c r="W212" s="23"/>
      <c r="X212" s="23"/>
      <c r="AD212" s="23"/>
      <c r="AE212" s="24"/>
      <c r="AF212" s="24"/>
      <c r="AG212" s="24"/>
      <c r="AH212" s="24"/>
      <c r="AI212" s="24"/>
      <c r="AJ212" s="24"/>
      <c r="AK212" s="24"/>
      <c r="AL212" s="24"/>
      <c r="AM212" s="24"/>
      <c r="AN212" s="23"/>
      <c r="AO212" s="24"/>
      <c r="AP212" s="24"/>
      <c r="AQ212" s="23"/>
      <c r="AR212" s="24"/>
      <c r="AS212" s="24"/>
      <c r="AT212" s="23"/>
      <c r="AU212" s="24"/>
      <c r="AV212" s="24"/>
    </row>
    <row r="213" spans="1:48" x14ac:dyDescent="0.25">
      <c r="A213" s="23"/>
      <c r="B213" s="24"/>
      <c r="C213" s="24"/>
      <c r="D213" s="24"/>
      <c r="E213" s="24"/>
      <c r="F213" s="24"/>
      <c r="G213" s="24"/>
      <c r="H213" s="24"/>
      <c r="I213" s="24"/>
      <c r="J213" s="24"/>
      <c r="K213" s="23"/>
      <c r="L213" s="24"/>
      <c r="M213" s="24"/>
      <c r="N213" s="23"/>
      <c r="O213" s="24"/>
      <c r="P213" s="24"/>
      <c r="Q213" s="23"/>
      <c r="R213" s="24"/>
      <c r="S213" s="24"/>
      <c r="V213" s="23"/>
      <c r="W213" s="23"/>
      <c r="X213" s="23"/>
      <c r="AD213" s="23"/>
      <c r="AE213" s="24"/>
      <c r="AF213" s="24"/>
      <c r="AG213" s="24"/>
      <c r="AH213" s="24"/>
      <c r="AI213" s="24"/>
      <c r="AJ213" s="24"/>
      <c r="AK213" s="24"/>
      <c r="AL213" s="24"/>
      <c r="AM213" s="24"/>
      <c r="AN213" s="23"/>
      <c r="AO213" s="24"/>
      <c r="AP213" s="24"/>
      <c r="AQ213" s="23"/>
      <c r="AR213" s="24"/>
      <c r="AS213" s="24"/>
      <c r="AT213" s="23"/>
      <c r="AU213" s="24"/>
      <c r="AV213" s="24"/>
    </row>
    <row r="214" spans="1:48" x14ac:dyDescent="0.25">
      <c r="A214" s="23"/>
      <c r="B214" s="24"/>
      <c r="C214" s="24"/>
      <c r="D214" s="24"/>
      <c r="E214" s="24"/>
      <c r="F214" s="24"/>
      <c r="G214" s="24"/>
      <c r="H214" s="24"/>
      <c r="I214" s="24"/>
      <c r="J214" s="24"/>
      <c r="K214" s="23"/>
      <c r="L214" s="24"/>
      <c r="M214" s="24"/>
      <c r="N214" s="23"/>
      <c r="O214" s="24"/>
      <c r="P214" s="24"/>
      <c r="Q214" s="23"/>
      <c r="R214" s="24"/>
      <c r="S214" s="24"/>
      <c r="V214" s="23"/>
      <c r="W214" s="23"/>
      <c r="X214" s="23"/>
      <c r="AD214" s="23"/>
      <c r="AE214" s="24"/>
      <c r="AF214" s="24"/>
      <c r="AG214" s="24"/>
      <c r="AH214" s="24"/>
      <c r="AI214" s="24"/>
      <c r="AJ214" s="24"/>
      <c r="AK214" s="24"/>
      <c r="AL214" s="24"/>
      <c r="AM214" s="24"/>
      <c r="AN214" s="23"/>
      <c r="AO214" s="24"/>
      <c r="AP214" s="24"/>
      <c r="AQ214" s="23"/>
      <c r="AR214" s="24"/>
      <c r="AS214" s="24"/>
      <c r="AT214" s="23"/>
      <c r="AU214" s="24"/>
      <c r="AV214" s="24"/>
    </row>
    <row r="215" spans="1:48" x14ac:dyDescent="0.25">
      <c r="A215" s="23"/>
      <c r="B215" s="24"/>
      <c r="C215" s="24"/>
      <c r="D215" s="24"/>
      <c r="E215" s="24"/>
      <c r="F215" s="24"/>
      <c r="G215" s="24"/>
      <c r="H215" s="24"/>
      <c r="I215" s="24"/>
      <c r="J215" s="24"/>
      <c r="K215" s="23"/>
      <c r="L215" s="24"/>
      <c r="M215" s="24"/>
      <c r="N215" s="23"/>
      <c r="O215" s="24"/>
      <c r="P215" s="24"/>
      <c r="Q215" s="23"/>
      <c r="R215" s="24"/>
      <c r="S215" s="24"/>
      <c r="V215" s="23"/>
      <c r="W215" s="23"/>
      <c r="X215" s="23"/>
      <c r="AD215" s="23"/>
      <c r="AE215" s="24"/>
      <c r="AF215" s="24"/>
      <c r="AG215" s="24"/>
      <c r="AH215" s="24"/>
      <c r="AI215" s="24"/>
      <c r="AJ215" s="24"/>
      <c r="AK215" s="24"/>
      <c r="AL215" s="24"/>
      <c r="AM215" s="24"/>
      <c r="AN215" s="23"/>
      <c r="AO215" s="24"/>
      <c r="AP215" s="24"/>
      <c r="AQ215" s="23"/>
      <c r="AR215" s="24"/>
      <c r="AS215" s="24"/>
      <c r="AT215" s="23"/>
      <c r="AU215" s="24"/>
      <c r="AV215" s="24"/>
    </row>
    <row r="216" spans="1:48" x14ac:dyDescent="0.25">
      <c r="A216" s="23"/>
      <c r="B216" s="24"/>
      <c r="C216" s="24"/>
      <c r="D216" s="24"/>
      <c r="E216" s="24"/>
      <c r="F216" s="24"/>
      <c r="G216" s="24"/>
      <c r="H216" s="24"/>
      <c r="I216" s="24"/>
      <c r="J216" s="24"/>
      <c r="K216" s="23"/>
      <c r="L216" s="24"/>
      <c r="M216" s="24"/>
      <c r="N216" s="23"/>
      <c r="O216" s="24"/>
      <c r="P216" s="24"/>
      <c r="Q216" s="23"/>
      <c r="R216" s="24"/>
      <c r="S216" s="24"/>
      <c r="V216" s="23"/>
      <c r="W216" s="23"/>
      <c r="X216" s="23"/>
      <c r="AD216" s="23"/>
      <c r="AE216" s="24"/>
      <c r="AF216" s="24"/>
      <c r="AG216" s="24"/>
      <c r="AH216" s="24"/>
      <c r="AI216" s="24"/>
      <c r="AJ216" s="24"/>
      <c r="AK216" s="24"/>
      <c r="AL216" s="24"/>
      <c r="AM216" s="24"/>
      <c r="AN216" s="23"/>
      <c r="AO216" s="24"/>
      <c r="AP216" s="24"/>
      <c r="AQ216" s="23"/>
      <c r="AR216" s="24"/>
      <c r="AS216" s="24"/>
      <c r="AT216" s="23"/>
      <c r="AU216" s="24"/>
      <c r="AV216" s="24"/>
    </row>
    <row r="217" spans="1:48" x14ac:dyDescent="0.25">
      <c r="A217" s="23"/>
      <c r="B217" s="24"/>
      <c r="C217" s="24"/>
      <c r="D217" s="24"/>
      <c r="E217" s="24"/>
      <c r="F217" s="24"/>
      <c r="G217" s="24"/>
      <c r="H217" s="24"/>
      <c r="I217" s="24"/>
      <c r="J217" s="24"/>
      <c r="K217" s="23"/>
      <c r="L217" s="24"/>
      <c r="M217" s="24"/>
      <c r="N217" s="23"/>
      <c r="O217" s="24"/>
      <c r="P217" s="24"/>
      <c r="Q217" s="23"/>
      <c r="R217" s="24"/>
      <c r="S217" s="24"/>
      <c r="V217" s="23"/>
      <c r="W217" s="23"/>
      <c r="X217" s="23"/>
      <c r="AD217" s="23"/>
      <c r="AE217" s="24"/>
      <c r="AF217" s="24"/>
      <c r="AG217" s="24"/>
      <c r="AH217" s="24"/>
      <c r="AI217" s="24"/>
      <c r="AJ217" s="24"/>
      <c r="AK217" s="24"/>
      <c r="AL217" s="24"/>
      <c r="AM217" s="24"/>
      <c r="AN217" s="23"/>
      <c r="AO217" s="24"/>
      <c r="AP217" s="24"/>
      <c r="AQ217" s="23"/>
      <c r="AR217" s="24"/>
      <c r="AS217" s="24"/>
      <c r="AT217" s="23"/>
      <c r="AU217" s="24"/>
      <c r="AV217" s="24"/>
    </row>
    <row r="218" spans="1:48" x14ac:dyDescent="0.25">
      <c r="A218" s="23"/>
      <c r="B218" s="24"/>
      <c r="C218" s="24"/>
      <c r="D218" s="24"/>
      <c r="E218" s="24"/>
      <c r="F218" s="24"/>
      <c r="G218" s="24"/>
      <c r="H218" s="24"/>
      <c r="I218" s="24"/>
      <c r="J218" s="24"/>
      <c r="K218" s="23"/>
      <c r="L218" s="24"/>
      <c r="M218" s="24"/>
      <c r="N218" s="23"/>
      <c r="O218" s="24"/>
      <c r="P218" s="24"/>
      <c r="Q218" s="23"/>
      <c r="R218" s="24"/>
      <c r="S218" s="24"/>
      <c r="V218" s="23"/>
      <c r="W218" s="23"/>
      <c r="X218" s="23"/>
      <c r="AD218" s="23"/>
      <c r="AE218" s="24"/>
      <c r="AF218" s="24"/>
      <c r="AG218" s="24"/>
      <c r="AH218" s="24"/>
      <c r="AI218" s="24"/>
      <c r="AJ218" s="24"/>
      <c r="AK218" s="24"/>
      <c r="AL218" s="24"/>
      <c r="AM218" s="24"/>
      <c r="AN218" s="23"/>
      <c r="AO218" s="24"/>
      <c r="AP218" s="24"/>
      <c r="AQ218" s="23"/>
      <c r="AR218" s="24"/>
      <c r="AS218" s="24"/>
      <c r="AT218" s="23"/>
      <c r="AU218" s="24"/>
      <c r="AV218" s="24"/>
    </row>
    <row r="219" spans="1:48" x14ac:dyDescent="0.25">
      <c r="A219" s="23"/>
      <c r="B219" s="24"/>
      <c r="C219" s="24"/>
      <c r="D219" s="24"/>
      <c r="E219" s="24"/>
      <c r="F219" s="24"/>
      <c r="G219" s="24"/>
      <c r="H219" s="24"/>
      <c r="I219" s="24"/>
      <c r="J219" s="24"/>
      <c r="K219" s="23"/>
      <c r="L219" s="24"/>
      <c r="M219" s="24"/>
      <c r="N219" s="23"/>
      <c r="O219" s="24"/>
      <c r="P219" s="24"/>
      <c r="Q219" s="23"/>
      <c r="R219" s="24"/>
      <c r="S219" s="24"/>
      <c r="AD219" s="23"/>
      <c r="AE219" s="24"/>
      <c r="AF219" s="24"/>
      <c r="AG219" s="24"/>
      <c r="AH219" s="24"/>
      <c r="AI219" s="24"/>
      <c r="AJ219" s="24"/>
      <c r="AK219" s="24"/>
      <c r="AL219" s="24"/>
      <c r="AM219" s="24"/>
      <c r="AN219" s="23"/>
      <c r="AO219" s="24"/>
      <c r="AP219" s="24"/>
      <c r="AQ219" s="23"/>
      <c r="AR219" s="24"/>
      <c r="AS219" s="24"/>
      <c r="AT219" s="23"/>
      <c r="AU219" s="24"/>
      <c r="AV219" s="24"/>
    </row>
    <row r="220" spans="1:48" x14ac:dyDescent="0.25">
      <c r="A220" s="23"/>
      <c r="B220" s="24"/>
      <c r="C220" s="24"/>
      <c r="D220" s="24"/>
      <c r="E220" s="24"/>
      <c r="F220" s="24"/>
      <c r="G220" s="24"/>
      <c r="H220" s="24"/>
      <c r="I220" s="24"/>
      <c r="J220" s="24"/>
      <c r="K220" s="23"/>
      <c r="L220" s="24"/>
      <c r="M220" s="24"/>
      <c r="N220" s="23"/>
      <c r="O220" s="24"/>
      <c r="P220" s="24"/>
      <c r="Q220" s="24"/>
      <c r="R220" s="24"/>
      <c r="S220" s="24"/>
      <c r="AD220" s="23"/>
      <c r="AE220" s="24"/>
      <c r="AF220" s="24"/>
      <c r="AG220" s="24"/>
      <c r="AH220" s="24"/>
      <c r="AI220" s="24"/>
      <c r="AJ220" s="24"/>
      <c r="AK220" s="24"/>
      <c r="AL220" s="24"/>
      <c r="AM220" s="24"/>
      <c r="AN220" s="23"/>
      <c r="AO220" s="24"/>
      <c r="AP220" s="24"/>
      <c r="AQ220" s="23"/>
      <c r="AR220" s="24"/>
      <c r="AS220" s="24"/>
      <c r="AT220" s="24"/>
      <c r="AU220" s="24"/>
      <c r="AV220" s="24"/>
    </row>
    <row r="221" spans="1:48" x14ac:dyDescent="0.25">
      <c r="A221" s="23"/>
      <c r="B221" s="24"/>
      <c r="C221" s="24"/>
      <c r="D221" s="24"/>
      <c r="E221" s="24"/>
      <c r="F221" s="24"/>
      <c r="G221" s="24"/>
      <c r="H221" s="24"/>
      <c r="I221" s="24"/>
      <c r="J221" s="24"/>
      <c r="K221" s="23"/>
      <c r="L221" s="24"/>
      <c r="M221" s="24"/>
      <c r="N221" s="24"/>
      <c r="O221" s="24"/>
      <c r="P221" s="24"/>
      <c r="Q221" s="24"/>
      <c r="R221" s="24"/>
      <c r="S221" s="24"/>
      <c r="AD221" s="23"/>
      <c r="AE221" s="24"/>
      <c r="AF221" s="24"/>
      <c r="AG221" s="24"/>
      <c r="AH221" s="24"/>
      <c r="AI221" s="24"/>
      <c r="AJ221" s="24"/>
      <c r="AK221" s="24"/>
      <c r="AL221" s="24"/>
      <c r="AM221" s="24"/>
      <c r="AN221" s="23"/>
      <c r="AO221" s="24"/>
      <c r="AP221" s="24"/>
      <c r="AQ221" s="24"/>
      <c r="AR221" s="24"/>
      <c r="AS221" s="24"/>
      <c r="AT221" s="24"/>
      <c r="AU221" s="24"/>
      <c r="AV221" s="24"/>
    </row>
    <row r="222" spans="1:48" x14ac:dyDescent="0.25">
      <c r="A222" s="23"/>
      <c r="B222" s="24"/>
      <c r="C222" s="24"/>
      <c r="D222" s="24"/>
      <c r="E222" s="24"/>
      <c r="F222" s="24"/>
      <c r="G222" s="24"/>
      <c r="H222" s="24"/>
      <c r="I222" s="24"/>
      <c r="J222" s="24"/>
      <c r="K222" s="23"/>
      <c r="L222" s="24"/>
      <c r="M222" s="24"/>
      <c r="N222" s="24"/>
      <c r="O222" s="24"/>
      <c r="P222" s="24"/>
      <c r="Q222" s="24"/>
      <c r="R222" s="24"/>
      <c r="S222" s="24"/>
      <c r="AD222" s="23"/>
      <c r="AE222" s="24"/>
      <c r="AF222" s="24"/>
      <c r="AG222" s="24"/>
      <c r="AH222" s="24"/>
      <c r="AI222" s="24"/>
      <c r="AJ222" s="24"/>
      <c r="AK222" s="24"/>
      <c r="AL222" s="24"/>
      <c r="AM222" s="24"/>
      <c r="AN222" s="23"/>
      <c r="AO222" s="24"/>
      <c r="AP222" s="24"/>
      <c r="AQ222" s="24"/>
      <c r="AR222" s="24"/>
      <c r="AS222" s="24"/>
      <c r="AT222" s="24"/>
      <c r="AU222" s="24"/>
      <c r="AV222" s="24"/>
    </row>
    <row r="223" spans="1:48" x14ac:dyDescent="0.25">
      <c r="A223" s="23"/>
      <c r="B223" s="24"/>
      <c r="C223" s="24"/>
      <c r="D223" s="24"/>
      <c r="E223" s="24"/>
      <c r="F223" s="24"/>
      <c r="G223" s="24"/>
      <c r="H223" s="24"/>
      <c r="I223" s="24"/>
      <c r="J223" s="24"/>
      <c r="K223" s="23"/>
      <c r="L223" s="24"/>
      <c r="M223" s="24"/>
      <c r="N223" s="24"/>
      <c r="O223" s="24"/>
      <c r="P223" s="24"/>
      <c r="Q223" s="24"/>
      <c r="R223" s="24"/>
      <c r="S223" s="24"/>
      <c r="AD223" s="23"/>
      <c r="AE223" s="24"/>
      <c r="AF223" s="24"/>
      <c r="AG223" s="24"/>
      <c r="AH223" s="24"/>
      <c r="AI223" s="24"/>
      <c r="AJ223" s="24"/>
      <c r="AK223" s="24"/>
      <c r="AL223" s="24"/>
      <c r="AM223" s="24"/>
      <c r="AN223" s="23"/>
      <c r="AO223" s="24"/>
      <c r="AP223" s="24"/>
      <c r="AQ223" s="24"/>
      <c r="AR223" s="24"/>
      <c r="AS223" s="24"/>
      <c r="AT223" s="24"/>
      <c r="AU223" s="24"/>
      <c r="AV223" s="24"/>
    </row>
    <row r="224" spans="1:48" x14ac:dyDescent="0.25">
      <c r="A224" s="23"/>
      <c r="B224" s="24"/>
      <c r="C224" s="24"/>
      <c r="D224" s="24"/>
      <c r="E224" s="24"/>
      <c r="F224" s="24"/>
      <c r="G224" s="24"/>
      <c r="H224" s="24"/>
      <c r="I224" s="24"/>
      <c r="J224" s="24"/>
      <c r="K224" s="23"/>
      <c r="L224" s="24"/>
      <c r="M224" s="24"/>
      <c r="N224" s="24"/>
      <c r="O224" s="24"/>
      <c r="P224" s="24"/>
      <c r="Q224" s="24"/>
      <c r="R224" s="24"/>
      <c r="S224" s="24"/>
      <c r="AD224" s="23"/>
      <c r="AE224" s="24"/>
      <c r="AF224" s="24"/>
      <c r="AG224" s="24"/>
      <c r="AH224" s="24"/>
      <c r="AI224" s="24"/>
      <c r="AJ224" s="24"/>
      <c r="AK224" s="24"/>
      <c r="AL224" s="24"/>
      <c r="AM224" s="24"/>
      <c r="AN224" s="23"/>
      <c r="AO224" s="24"/>
      <c r="AP224" s="24"/>
      <c r="AQ224" s="24"/>
      <c r="AR224" s="24"/>
      <c r="AS224" s="24"/>
      <c r="AT224" s="24"/>
      <c r="AU224" s="24"/>
      <c r="AV224" s="24"/>
    </row>
    <row r="225" spans="1:48" x14ac:dyDescent="0.25">
      <c r="A225" s="23"/>
      <c r="B225" s="24"/>
      <c r="C225" s="24"/>
      <c r="D225" s="24"/>
      <c r="E225" s="24"/>
      <c r="F225" s="24"/>
      <c r="G225" s="24"/>
      <c r="H225" s="24"/>
      <c r="I225" s="24"/>
      <c r="J225" s="24"/>
      <c r="K225" s="23"/>
      <c r="L225" s="24"/>
      <c r="M225" s="24"/>
      <c r="N225" s="24"/>
      <c r="O225" s="24"/>
      <c r="P225" s="24"/>
      <c r="Q225" s="24"/>
      <c r="R225" s="24"/>
      <c r="S225" s="24"/>
      <c r="AD225" s="23"/>
      <c r="AE225" s="24"/>
      <c r="AF225" s="24"/>
      <c r="AG225" s="24"/>
      <c r="AH225" s="24"/>
      <c r="AI225" s="24"/>
      <c r="AJ225" s="24"/>
      <c r="AK225" s="24"/>
      <c r="AL225" s="24"/>
      <c r="AM225" s="24"/>
      <c r="AN225" s="23"/>
      <c r="AO225" s="24"/>
      <c r="AP225" s="24"/>
      <c r="AQ225" s="24"/>
      <c r="AR225" s="24"/>
      <c r="AS225" s="24"/>
      <c r="AT225" s="24"/>
      <c r="AU225" s="24"/>
      <c r="AV225" s="24"/>
    </row>
    <row r="226" spans="1:48" x14ac:dyDescent="0.25">
      <c r="A226" s="23"/>
      <c r="B226" s="24"/>
      <c r="C226" s="24"/>
      <c r="D226" s="24"/>
      <c r="E226" s="24"/>
      <c r="F226" s="24"/>
      <c r="G226" s="24"/>
      <c r="H226" s="24"/>
      <c r="I226" s="24"/>
      <c r="J226" s="24"/>
      <c r="K226" s="23"/>
      <c r="L226" s="24"/>
      <c r="M226" s="24"/>
      <c r="N226" s="24"/>
      <c r="O226" s="24"/>
      <c r="P226" s="24"/>
      <c r="Q226" s="24"/>
      <c r="R226" s="24"/>
      <c r="S226" s="24"/>
      <c r="AD226" s="23"/>
      <c r="AE226" s="24"/>
      <c r="AF226" s="24"/>
      <c r="AG226" s="24"/>
      <c r="AH226" s="24"/>
      <c r="AI226" s="24"/>
      <c r="AJ226" s="24"/>
      <c r="AK226" s="24"/>
      <c r="AL226" s="24"/>
      <c r="AM226" s="24"/>
      <c r="AN226" s="23"/>
      <c r="AO226" s="24"/>
      <c r="AP226" s="24"/>
      <c r="AQ226" s="24"/>
      <c r="AR226" s="24"/>
      <c r="AS226" s="24"/>
      <c r="AT226" s="24"/>
      <c r="AU226" s="24"/>
      <c r="AV226" s="24"/>
    </row>
    <row r="227" spans="1:48" x14ac:dyDescent="0.25">
      <c r="A227" s="23"/>
      <c r="B227" s="24"/>
      <c r="C227" s="24"/>
      <c r="D227" s="24"/>
      <c r="E227" s="24"/>
      <c r="F227" s="24"/>
      <c r="G227" s="24"/>
      <c r="H227" s="24"/>
      <c r="I227" s="24"/>
      <c r="J227" s="24"/>
      <c r="K227" s="23"/>
      <c r="L227" s="24"/>
      <c r="M227" s="24"/>
      <c r="N227" s="24"/>
      <c r="O227" s="24"/>
      <c r="P227" s="24"/>
      <c r="Q227" s="24"/>
      <c r="R227" s="24"/>
      <c r="S227" s="24"/>
      <c r="AD227" s="23"/>
      <c r="AE227" s="24"/>
      <c r="AF227" s="24"/>
      <c r="AG227" s="24"/>
      <c r="AH227" s="24"/>
      <c r="AI227" s="24"/>
      <c r="AJ227" s="24"/>
      <c r="AK227" s="24"/>
      <c r="AL227" s="24"/>
      <c r="AM227" s="24"/>
      <c r="AN227" s="23"/>
      <c r="AO227" s="24"/>
      <c r="AP227" s="24"/>
      <c r="AQ227" s="24"/>
      <c r="AR227" s="24"/>
      <c r="AS227" s="24"/>
      <c r="AT227" s="24"/>
      <c r="AU227" s="24"/>
      <c r="AV227" s="24"/>
    </row>
    <row r="228" spans="1:48" x14ac:dyDescent="0.25">
      <c r="A228" s="23"/>
      <c r="B228" s="24"/>
      <c r="C228" s="24"/>
      <c r="D228" s="24"/>
      <c r="E228" s="24"/>
      <c r="F228" s="24"/>
      <c r="G228" s="24"/>
      <c r="H228" s="24"/>
      <c r="I228" s="24"/>
      <c r="J228" s="24"/>
      <c r="K228" s="23"/>
      <c r="L228" s="24"/>
      <c r="M228" s="24"/>
      <c r="N228" s="24"/>
      <c r="O228" s="24"/>
      <c r="P228" s="24"/>
      <c r="Q228" s="24"/>
      <c r="R228" s="24"/>
      <c r="S228" s="24"/>
      <c r="AD228" s="23"/>
      <c r="AE228" s="24"/>
      <c r="AF228" s="24"/>
      <c r="AG228" s="24"/>
      <c r="AH228" s="24"/>
      <c r="AI228" s="24"/>
      <c r="AJ228" s="24"/>
      <c r="AK228" s="24"/>
      <c r="AL228" s="24"/>
      <c r="AM228" s="24"/>
      <c r="AN228" s="23"/>
      <c r="AO228" s="24"/>
      <c r="AP228" s="24"/>
      <c r="AQ228" s="24"/>
      <c r="AR228" s="24"/>
      <c r="AS228" s="24"/>
      <c r="AT228" s="24"/>
      <c r="AU228" s="24"/>
      <c r="AV228" s="24"/>
    </row>
    <row r="229" spans="1:48" x14ac:dyDescent="0.25">
      <c r="A229" s="23"/>
      <c r="B229" s="24"/>
      <c r="C229" s="24"/>
      <c r="D229" s="24"/>
      <c r="E229" s="24"/>
      <c r="F229" s="24"/>
      <c r="G229" s="24"/>
      <c r="H229" s="24"/>
      <c r="I229" s="24"/>
      <c r="J229" s="24"/>
      <c r="K229" s="23"/>
      <c r="L229" s="24"/>
      <c r="M229" s="24"/>
      <c r="N229" s="24"/>
      <c r="O229" s="24"/>
      <c r="P229" s="24"/>
      <c r="Q229" s="24"/>
      <c r="R229" s="24"/>
      <c r="S229" s="24"/>
      <c r="AD229" s="23"/>
      <c r="AE229" s="24"/>
      <c r="AF229" s="24"/>
      <c r="AG229" s="24"/>
      <c r="AH229" s="24"/>
      <c r="AI229" s="24"/>
      <c r="AJ229" s="24"/>
      <c r="AK229" s="24"/>
      <c r="AL229" s="24"/>
      <c r="AM229" s="24"/>
      <c r="AN229" s="23"/>
      <c r="AO229" s="24"/>
      <c r="AP229" s="24"/>
      <c r="AQ229" s="24"/>
      <c r="AR229" s="24"/>
      <c r="AS229" s="24"/>
      <c r="AT229" s="24"/>
      <c r="AU229" s="24"/>
      <c r="AV229" s="24"/>
    </row>
    <row r="230" spans="1:48" x14ac:dyDescent="0.25">
      <c r="A230" s="23"/>
      <c r="B230" s="24"/>
      <c r="C230" s="24"/>
      <c r="D230" s="24"/>
      <c r="E230" s="24"/>
      <c r="F230" s="24"/>
      <c r="G230" s="24"/>
      <c r="H230" s="24"/>
      <c r="I230" s="24"/>
      <c r="J230" s="24"/>
      <c r="K230" s="23"/>
      <c r="L230" s="24"/>
      <c r="M230" s="24"/>
      <c r="N230" s="24"/>
      <c r="O230" s="24"/>
      <c r="P230" s="24"/>
      <c r="Q230" s="24"/>
      <c r="R230" s="24"/>
      <c r="S230" s="24"/>
      <c r="AD230" s="23"/>
      <c r="AE230" s="24"/>
      <c r="AF230" s="24"/>
      <c r="AG230" s="24"/>
      <c r="AH230" s="24"/>
      <c r="AI230" s="24"/>
      <c r="AJ230" s="24"/>
      <c r="AK230" s="24"/>
      <c r="AL230" s="24"/>
      <c r="AM230" s="24"/>
      <c r="AN230" s="23"/>
      <c r="AO230" s="24"/>
      <c r="AP230" s="24"/>
      <c r="AQ230" s="24"/>
      <c r="AR230" s="24"/>
      <c r="AS230" s="24"/>
      <c r="AT230" s="24"/>
      <c r="AU230" s="24"/>
      <c r="AV230" s="24"/>
    </row>
    <row r="231" spans="1:48" x14ac:dyDescent="0.25">
      <c r="A231" s="23"/>
      <c r="B231" s="24"/>
      <c r="C231" s="24"/>
      <c r="D231" s="24"/>
      <c r="E231" s="24"/>
      <c r="F231" s="24"/>
      <c r="G231" s="24"/>
      <c r="H231" s="24"/>
      <c r="I231" s="24"/>
      <c r="J231" s="24"/>
      <c r="K231" s="23"/>
      <c r="L231" s="24"/>
      <c r="M231" s="24"/>
      <c r="N231" s="24"/>
      <c r="O231" s="24"/>
      <c r="P231" s="24"/>
      <c r="Q231" s="24"/>
      <c r="R231" s="24"/>
      <c r="S231" s="24"/>
      <c r="AD231" s="23"/>
      <c r="AE231" s="24"/>
      <c r="AF231" s="24"/>
      <c r="AG231" s="24"/>
      <c r="AH231" s="24"/>
      <c r="AI231" s="24"/>
      <c r="AJ231" s="24"/>
      <c r="AK231" s="24"/>
      <c r="AL231" s="24"/>
      <c r="AM231" s="24"/>
      <c r="AN231" s="23"/>
      <c r="AO231" s="24"/>
      <c r="AP231" s="24"/>
      <c r="AQ231" s="24"/>
      <c r="AR231" s="24"/>
      <c r="AS231" s="24"/>
      <c r="AT231" s="24"/>
      <c r="AU231" s="24"/>
      <c r="AV231" s="24"/>
    </row>
    <row r="232" spans="1:48" x14ac:dyDescent="0.25">
      <c r="A232" s="23"/>
      <c r="B232" s="24"/>
      <c r="C232" s="24"/>
      <c r="D232" s="24"/>
      <c r="E232" s="24"/>
      <c r="F232" s="24"/>
      <c r="G232" s="24"/>
      <c r="H232" s="24"/>
      <c r="I232" s="24"/>
      <c r="J232" s="24"/>
      <c r="K232" s="23"/>
      <c r="L232" s="24"/>
      <c r="M232" s="24"/>
      <c r="N232" s="24"/>
      <c r="O232" s="24"/>
      <c r="P232" s="24"/>
      <c r="Q232" s="24"/>
      <c r="R232" s="24"/>
      <c r="S232" s="24"/>
      <c r="AD232" s="23"/>
      <c r="AE232" s="24"/>
      <c r="AF232" s="24"/>
      <c r="AG232" s="24"/>
      <c r="AH232" s="24"/>
      <c r="AI232" s="24"/>
      <c r="AJ232" s="24"/>
      <c r="AK232" s="24"/>
      <c r="AL232" s="24"/>
      <c r="AM232" s="24"/>
      <c r="AN232" s="23"/>
      <c r="AO232" s="24"/>
      <c r="AP232" s="24"/>
      <c r="AQ232" s="24"/>
      <c r="AR232" s="24"/>
      <c r="AS232" s="24"/>
      <c r="AT232" s="24"/>
      <c r="AU232" s="24"/>
      <c r="AV232" s="24"/>
    </row>
    <row r="233" spans="1:48" x14ac:dyDescent="0.25">
      <c r="A233" s="23"/>
      <c r="B233" s="24"/>
      <c r="C233" s="24"/>
      <c r="D233" s="24"/>
      <c r="E233" s="24"/>
      <c r="F233" s="24"/>
      <c r="G233" s="24"/>
      <c r="H233" s="24"/>
      <c r="I233" s="24"/>
      <c r="J233" s="24"/>
      <c r="K233" s="23"/>
      <c r="L233" s="24"/>
      <c r="M233" s="24"/>
      <c r="N233" s="24"/>
      <c r="O233" s="24"/>
      <c r="P233" s="24"/>
      <c r="Q233" s="24"/>
      <c r="R233" s="24"/>
      <c r="S233" s="24"/>
      <c r="AD233" s="23"/>
      <c r="AE233" s="24"/>
      <c r="AF233" s="24"/>
      <c r="AG233" s="24"/>
      <c r="AH233" s="24"/>
      <c r="AI233" s="24"/>
      <c r="AJ233" s="24"/>
      <c r="AK233" s="24"/>
      <c r="AL233" s="24"/>
      <c r="AM233" s="24"/>
      <c r="AN233" s="23"/>
      <c r="AO233" s="24"/>
      <c r="AP233" s="24"/>
      <c r="AQ233" s="24"/>
      <c r="AR233" s="24"/>
      <c r="AS233" s="24"/>
      <c r="AT233" s="24"/>
      <c r="AU233" s="24"/>
      <c r="AV233" s="24"/>
    </row>
    <row r="234" spans="1:48" x14ac:dyDescent="0.25">
      <c r="A234" s="23"/>
      <c r="B234" s="24"/>
      <c r="C234" s="24"/>
      <c r="D234" s="24"/>
      <c r="E234" s="24"/>
      <c r="F234" s="24"/>
      <c r="G234" s="24"/>
      <c r="H234" s="24"/>
      <c r="I234" s="24"/>
      <c r="J234" s="24"/>
      <c r="K234" s="23"/>
      <c r="L234" s="24"/>
      <c r="M234" s="24"/>
      <c r="N234" s="24"/>
      <c r="O234" s="24"/>
      <c r="P234" s="24"/>
      <c r="Q234" s="24"/>
      <c r="R234" s="24"/>
      <c r="S234" s="24"/>
      <c r="AD234" s="23"/>
      <c r="AE234" s="24"/>
      <c r="AF234" s="24"/>
      <c r="AG234" s="24"/>
      <c r="AH234" s="24"/>
      <c r="AI234" s="24"/>
      <c r="AJ234" s="24"/>
      <c r="AK234" s="24"/>
      <c r="AL234" s="24"/>
      <c r="AM234" s="24"/>
      <c r="AN234" s="23"/>
      <c r="AO234" s="24"/>
      <c r="AP234" s="24"/>
      <c r="AQ234" s="24"/>
      <c r="AR234" s="24"/>
      <c r="AS234" s="24"/>
      <c r="AT234" s="24"/>
      <c r="AU234" s="24"/>
      <c r="AV234" s="24"/>
    </row>
    <row r="235" spans="1:48" x14ac:dyDescent="0.25">
      <c r="A235" s="23"/>
      <c r="B235" s="24"/>
      <c r="C235" s="24"/>
      <c r="D235" s="24"/>
      <c r="E235" s="24"/>
      <c r="F235" s="24"/>
      <c r="G235" s="24"/>
      <c r="H235" s="24"/>
      <c r="I235" s="24"/>
      <c r="J235" s="24"/>
      <c r="K235" s="23"/>
      <c r="L235" s="24"/>
      <c r="M235" s="24"/>
      <c r="N235" s="24"/>
      <c r="O235" s="24"/>
      <c r="P235" s="24"/>
      <c r="Q235" s="24"/>
      <c r="R235" s="24"/>
      <c r="S235" s="24"/>
      <c r="AD235" s="23"/>
      <c r="AE235" s="24"/>
      <c r="AF235" s="24"/>
      <c r="AG235" s="24"/>
      <c r="AH235" s="24"/>
      <c r="AI235" s="24"/>
      <c r="AJ235" s="24"/>
      <c r="AK235" s="24"/>
      <c r="AL235" s="24"/>
      <c r="AM235" s="24"/>
      <c r="AN235" s="23"/>
      <c r="AO235" s="24"/>
      <c r="AP235" s="24"/>
      <c r="AQ235" s="24"/>
      <c r="AR235" s="24"/>
      <c r="AS235" s="24"/>
      <c r="AT235" s="24"/>
      <c r="AU235" s="24"/>
      <c r="AV235" s="24"/>
    </row>
    <row r="236" spans="1:48" x14ac:dyDescent="0.25">
      <c r="A236" s="23"/>
      <c r="B236" s="24"/>
      <c r="C236" s="24"/>
      <c r="D236" s="24"/>
      <c r="E236" s="24"/>
      <c r="F236" s="24"/>
      <c r="G236" s="24"/>
      <c r="H236" s="24"/>
      <c r="I236" s="24"/>
      <c r="J236" s="24"/>
      <c r="K236" s="23"/>
      <c r="L236" s="24"/>
      <c r="M236" s="24"/>
      <c r="N236" s="24"/>
      <c r="O236" s="24"/>
      <c r="P236" s="24"/>
      <c r="Q236" s="24"/>
      <c r="R236" s="24"/>
      <c r="S236" s="24"/>
      <c r="AD236" s="23"/>
      <c r="AE236" s="24"/>
      <c r="AF236" s="24"/>
      <c r="AG236" s="24"/>
      <c r="AH236" s="24"/>
      <c r="AI236" s="24"/>
      <c r="AJ236" s="24"/>
      <c r="AK236" s="24"/>
      <c r="AL236" s="24"/>
      <c r="AM236" s="24"/>
      <c r="AN236" s="23"/>
      <c r="AO236" s="24"/>
      <c r="AP236" s="24"/>
      <c r="AQ236" s="24"/>
      <c r="AR236" s="24"/>
      <c r="AS236" s="24"/>
      <c r="AT236" s="24"/>
      <c r="AU236" s="24"/>
      <c r="AV236" s="24"/>
    </row>
    <row r="237" spans="1:48" x14ac:dyDescent="0.25">
      <c r="A237" s="23"/>
      <c r="B237" s="24"/>
      <c r="C237" s="24"/>
      <c r="D237" s="24"/>
      <c r="E237" s="24"/>
      <c r="F237" s="24"/>
      <c r="G237" s="24"/>
      <c r="H237" s="24"/>
      <c r="I237" s="24"/>
      <c r="J237" s="24"/>
      <c r="K237" s="23"/>
      <c r="L237" s="24"/>
      <c r="M237" s="24"/>
      <c r="N237" s="24"/>
      <c r="O237" s="24"/>
      <c r="P237" s="24"/>
      <c r="Q237" s="24"/>
      <c r="R237" s="24"/>
      <c r="S237" s="24"/>
      <c r="AD237" s="23"/>
      <c r="AE237" s="24"/>
      <c r="AF237" s="24"/>
      <c r="AG237" s="24"/>
      <c r="AH237" s="24"/>
      <c r="AI237" s="24"/>
      <c r="AJ237" s="24"/>
      <c r="AK237" s="24"/>
      <c r="AL237" s="24"/>
      <c r="AM237" s="24"/>
      <c r="AN237" s="23"/>
      <c r="AO237" s="24"/>
      <c r="AP237" s="24"/>
      <c r="AQ237" s="24"/>
      <c r="AR237" s="24"/>
      <c r="AS237" s="24"/>
      <c r="AT237" s="24"/>
      <c r="AU237" s="24"/>
      <c r="AV237" s="24"/>
    </row>
    <row r="238" spans="1:48" x14ac:dyDescent="0.25">
      <c r="A238" s="23"/>
      <c r="B238" s="24"/>
      <c r="C238" s="24"/>
      <c r="D238" s="24"/>
      <c r="E238" s="24"/>
      <c r="F238" s="24"/>
      <c r="G238" s="24"/>
      <c r="H238" s="24"/>
      <c r="I238" s="24"/>
      <c r="J238" s="24"/>
      <c r="K238" s="23"/>
      <c r="L238" s="24"/>
      <c r="M238" s="24"/>
      <c r="N238" s="24"/>
      <c r="O238" s="24"/>
      <c r="P238" s="24"/>
      <c r="Q238" s="24"/>
      <c r="R238" s="24"/>
      <c r="S238" s="24"/>
      <c r="AD238" s="23"/>
      <c r="AE238" s="24"/>
      <c r="AF238" s="24"/>
      <c r="AG238" s="24"/>
      <c r="AH238" s="24"/>
      <c r="AI238" s="24"/>
      <c r="AJ238" s="24"/>
      <c r="AK238" s="24"/>
      <c r="AL238" s="24"/>
      <c r="AM238" s="24"/>
      <c r="AN238" s="23"/>
      <c r="AO238" s="24"/>
      <c r="AP238" s="24"/>
      <c r="AQ238" s="24"/>
      <c r="AR238" s="24"/>
      <c r="AS238" s="24"/>
      <c r="AT238" s="24"/>
      <c r="AU238" s="24"/>
      <c r="AV238" s="24"/>
    </row>
    <row r="239" spans="1:48" x14ac:dyDescent="0.25">
      <c r="A239" s="23"/>
      <c r="B239" s="24"/>
      <c r="C239" s="24"/>
      <c r="D239" s="24"/>
      <c r="E239" s="24"/>
      <c r="F239" s="24"/>
      <c r="G239" s="24"/>
      <c r="H239" s="24"/>
      <c r="I239" s="24"/>
      <c r="J239" s="24"/>
      <c r="K239" s="23"/>
      <c r="L239" s="24"/>
      <c r="M239" s="24"/>
      <c r="N239" s="24"/>
      <c r="O239" s="24"/>
      <c r="P239" s="24"/>
      <c r="Q239" s="24"/>
      <c r="R239" s="24"/>
      <c r="S239" s="24"/>
      <c r="AD239" s="23"/>
      <c r="AE239" s="24"/>
      <c r="AF239" s="24"/>
      <c r="AG239" s="24"/>
      <c r="AH239" s="24"/>
      <c r="AI239" s="24"/>
      <c r="AJ239" s="24"/>
      <c r="AK239" s="24"/>
      <c r="AL239" s="24"/>
      <c r="AM239" s="24"/>
      <c r="AN239" s="23"/>
      <c r="AO239" s="24"/>
      <c r="AP239" s="24"/>
      <c r="AQ239" s="24"/>
      <c r="AR239" s="24"/>
      <c r="AS239" s="24"/>
      <c r="AT239" s="24"/>
      <c r="AU239" s="24"/>
      <c r="AV239" s="24"/>
    </row>
    <row r="240" spans="1:48" x14ac:dyDescent="0.25">
      <c r="A240" s="23"/>
      <c r="B240" s="24"/>
      <c r="C240" s="24"/>
      <c r="D240" s="24"/>
      <c r="E240" s="24"/>
      <c r="F240" s="24"/>
      <c r="G240" s="24"/>
      <c r="H240" s="24"/>
      <c r="I240" s="24"/>
      <c r="J240" s="24"/>
      <c r="K240" s="23"/>
      <c r="L240" s="24"/>
      <c r="M240" s="24"/>
      <c r="N240" s="24"/>
      <c r="O240" s="24"/>
      <c r="P240" s="24"/>
      <c r="Q240" s="24"/>
      <c r="R240" s="24"/>
      <c r="S240" s="24"/>
      <c r="AD240" s="23"/>
      <c r="AE240" s="24"/>
      <c r="AF240" s="24"/>
      <c r="AG240" s="24"/>
      <c r="AH240" s="24"/>
      <c r="AI240" s="24"/>
      <c r="AJ240" s="24"/>
      <c r="AK240" s="24"/>
      <c r="AL240" s="24"/>
      <c r="AM240" s="24"/>
      <c r="AN240" s="23"/>
      <c r="AO240" s="24"/>
      <c r="AP240" s="24"/>
      <c r="AQ240" s="24"/>
      <c r="AR240" s="24"/>
      <c r="AS240" s="24"/>
      <c r="AT240" s="24"/>
      <c r="AU240" s="24"/>
      <c r="AV240" s="24"/>
    </row>
    <row r="241" spans="1:48" x14ac:dyDescent="0.25">
      <c r="A241" s="23"/>
      <c r="B241" s="24"/>
      <c r="C241" s="24"/>
      <c r="D241" s="24"/>
      <c r="E241" s="24"/>
      <c r="F241" s="24"/>
      <c r="G241" s="24"/>
      <c r="H241" s="24"/>
      <c r="I241" s="24"/>
      <c r="J241" s="24"/>
      <c r="K241" s="23"/>
      <c r="L241" s="24"/>
      <c r="M241" s="24"/>
      <c r="N241" s="24"/>
      <c r="O241" s="24"/>
      <c r="P241" s="24"/>
      <c r="Q241" s="24"/>
      <c r="R241" s="24"/>
      <c r="S241" s="24"/>
      <c r="AD241" s="23"/>
      <c r="AE241" s="24"/>
      <c r="AF241" s="24"/>
      <c r="AG241" s="24"/>
      <c r="AH241" s="24"/>
      <c r="AI241" s="24"/>
      <c r="AJ241" s="24"/>
      <c r="AK241" s="24"/>
      <c r="AL241" s="24"/>
      <c r="AM241" s="24"/>
      <c r="AN241" s="23"/>
      <c r="AO241" s="24"/>
      <c r="AP241" s="24"/>
      <c r="AQ241" s="24"/>
      <c r="AR241" s="24"/>
      <c r="AS241" s="24"/>
      <c r="AT241" s="24"/>
      <c r="AU241" s="24"/>
      <c r="AV241" s="24"/>
    </row>
    <row r="242" spans="1:48" x14ac:dyDescent="0.25">
      <c r="A242" s="23"/>
      <c r="B242" s="24"/>
      <c r="C242" s="24"/>
      <c r="D242" s="24"/>
      <c r="E242" s="24"/>
      <c r="F242" s="24"/>
      <c r="G242" s="24"/>
      <c r="H242" s="24"/>
      <c r="I242" s="24"/>
      <c r="J242" s="24"/>
      <c r="K242" s="23"/>
      <c r="L242" s="24"/>
      <c r="M242" s="24"/>
      <c r="N242" s="24"/>
      <c r="O242" s="24"/>
      <c r="P242" s="24"/>
      <c r="Q242" s="24"/>
      <c r="R242" s="24"/>
      <c r="S242" s="24"/>
      <c r="AD242" s="23"/>
      <c r="AE242" s="24"/>
      <c r="AF242" s="24"/>
      <c r="AG242" s="24"/>
      <c r="AH242" s="24"/>
      <c r="AI242" s="24"/>
      <c r="AJ242" s="24"/>
      <c r="AK242" s="24"/>
      <c r="AL242" s="24"/>
      <c r="AM242" s="24"/>
      <c r="AN242" s="23"/>
      <c r="AO242" s="24"/>
      <c r="AP242" s="24"/>
      <c r="AQ242" s="24"/>
      <c r="AR242" s="24"/>
      <c r="AS242" s="24"/>
      <c r="AT242" s="24"/>
      <c r="AU242" s="24"/>
      <c r="AV242" s="24"/>
    </row>
    <row r="243" spans="1:48" x14ac:dyDescent="0.25">
      <c r="A243" s="23"/>
      <c r="B243" s="24"/>
      <c r="C243" s="24"/>
      <c r="D243" s="24"/>
      <c r="E243" s="24"/>
      <c r="F243" s="24"/>
      <c r="G243" s="24"/>
      <c r="H243" s="24"/>
      <c r="I243" s="24"/>
      <c r="J243" s="24"/>
      <c r="K243" s="23"/>
      <c r="L243" s="24"/>
      <c r="M243" s="24"/>
      <c r="N243" s="24"/>
      <c r="O243" s="24"/>
      <c r="P243" s="24"/>
      <c r="Q243" s="24"/>
      <c r="R243" s="24"/>
      <c r="S243" s="24"/>
      <c r="AD243" s="23"/>
      <c r="AE243" s="24"/>
      <c r="AF243" s="24"/>
      <c r="AG243" s="24"/>
      <c r="AH243" s="24"/>
      <c r="AI243" s="24"/>
      <c r="AJ243" s="24"/>
      <c r="AK243" s="24"/>
      <c r="AL243" s="24"/>
      <c r="AM243" s="24"/>
      <c r="AN243" s="23"/>
      <c r="AO243" s="24"/>
      <c r="AP243" s="24"/>
      <c r="AQ243" s="24"/>
      <c r="AR243" s="24"/>
      <c r="AS243" s="24"/>
      <c r="AT243" s="24"/>
      <c r="AU243" s="24"/>
      <c r="AV243" s="24"/>
    </row>
    <row r="244" spans="1:48" x14ac:dyDescent="0.25">
      <c r="A244" s="23"/>
      <c r="B244" s="24"/>
      <c r="C244" s="24"/>
      <c r="D244" s="24"/>
      <c r="E244" s="24"/>
      <c r="F244" s="24"/>
      <c r="G244" s="24"/>
      <c r="H244" s="24"/>
      <c r="I244" s="24"/>
      <c r="J244" s="24"/>
      <c r="K244" s="23"/>
      <c r="L244" s="24"/>
      <c r="M244" s="24"/>
      <c r="N244" s="24"/>
      <c r="O244" s="24"/>
      <c r="P244" s="24"/>
      <c r="Q244" s="24"/>
      <c r="R244" s="24"/>
      <c r="S244" s="24"/>
      <c r="AD244" s="23"/>
      <c r="AE244" s="24"/>
      <c r="AF244" s="24"/>
      <c r="AG244" s="24"/>
      <c r="AH244" s="24"/>
      <c r="AI244" s="24"/>
      <c r="AJ244" s="24"/>
      <c r="AK244" s="24"/>
      <c r="AL244" s="24"/>
      <c r="AM244" s="24"/>
      <c r="AN244" s="23"/>
      <c r="AO244" s="24"/>
      <c r="AP244" s="24"/>
      <c r="AQ244" s="24"/>
      <c r="AR244" s="24"/>
      <c r="AS244" s="24"/>
      <c r="AT244" s="24"/>
      <c r="AU244" s="24"/>
      <c r="AV244" s="24"/>
    </row>
    <row r="245" spans="1:48" x14ac:dyDescent="0.25">
      <c r="A245" s="23"/>
      <c r="B245" s="24"/>
      <c r="C245" s="24"/>
      <c r="D245" s="24"/>
      <c r="E245" s="24"/>
      <c r="F245" s="24"/>
      <c r="G245" s="24"/>
      <c r="H245" s="24"/>
      <c r="I245" s="24"/>
      <c r="J245" s="24"/>
      <c r="K245" s="23"/>
      <c r="L245" s="24"/>
      <c r="M245" s="24"/>
      <c r="N245" s="24"/>
      <c r="O245" s="24"/>
      <c r="P245" s="24"/>
      <c r="Q245" s="24"/>
      <c r="R245" s="24"/>
      <c r="S245" s="24"/>
      <c r="AD245" s="23"/>
      <c r="AE245" s="24"/>
      <c r="AF245" s="24"/>
      <c r="AG245" s="24"/>
      <c r="AH245" s="24"/>
      <c r="AI245" s="24"/>
      <c r="AJ245" s="24"/>
      <c r="AK245" s="24"/>
      <c r="AL245" s="24"/>
      <c r="AM245" s="24"/>
      <c r="AN245" s="23"/>
      <c r="AO245" s="24"/>
      <c r="AP245" s="24"/>
      <c r="AQ245" s="24"/>
      <c r="AR245" s="24"/>
      <c r="AS245" s="24"/>
      <c r="AT245" s="24"/>
      <c r="AU245" s="24"/>
      <c r="AV245" s="24"/>
    </row>
    <row r="246" spans="1:48" x14ac:dyDescent="0.25">
      <c r="A246" s="23"/>
      <c r="B246" s="24"/>
      <c r="C246" s="24"/>
      <c r="D246" s="24"/>
      <c r="E246" s="24"/>
      <c r="F246" s="24"/>
      <c r="G246" s="24"/>
      <c r="H246" s="24"/>
      <c r="I246" s="24"/>
      <c r="J246" s="24"/>
      <c r="K246" s="23"/>
      <c r="L246" s="24"/>
      <c r="M246" s="24"/>
      <c r="N246" s="24"/>
      <c r="O246" s="24"/>
      <c r="P246" s="24"/>
      <c r="Q246" s="24"/>
      <c r="R246" s="24"/>
      <c r="S246" s="24"/>
      <c r="AD246" s="23"/>
      <c r="AE246" s="24"/>
      <c r="AF246" s="24"/>
      <c r="AG246" s="24"/>
      <c r="AH246" s="24"/>
      <c r="AI246" s="24"/>
      <c r="AJ246" s="24"/>
      <c r="AK246" s="24"/>
      <c r="AL246" s="24"/>
      <c r="AM246" s="24"/>
      <c r="AN246" s="23"/>
      <c r="AO246" s="24"/>
      <c r="AP246" s="24"/>
      <c r="AQ246" s="24"/>
      <c r="AR246" s="24"/>
      <c r="AS246" s="24"/>
      <c r="AT246" s="24"/>
      <c r="AU246" s="24"/>
      <c r="AV246" s="24"/>
    </row>
    <row r="247" spans="1:48" x14ac:dyDescent="0.25">
      <c r="A247" s="23"/>
      <c r="B247" s="24"/>
      <c r="C247" s="24"/>
      <c r="D247" s="24"/>
      <c r="E247" s="24"/>
      <c r="F247" s="24"/>
      <c r="G247" s="24"/>
      <c r="H247" s="24"/>
      <c r="I247" s="24"/>
      <c r="J247" s="24"/>
      <c r="K247" s="23"/>
      <c r="L247" s="24"/>
      <c r="M247" s="24"/>
      <c r="N247" s="24"/>
      <c r="O247" s="24"/>
      <c r="P247" s="24"/>
      <c r="Q247" s="24"/>
      <c r="R247" s="24"/>
      <c r="S247" s="24"/>
      <c r="AD247" s="23"/>
      <c r="AE247" s="24"/>
      <c r="AF247" s="24"/>
      <c r="AG247" s="24"/>
      <c r="AH247" s="24"/>
      <c r="AI247" s="24"/>
      <c r="AJ247" s="24"/>
      <c r="AK247" s="24"/>
      <c r="AL247" s="24"/>
      <c r="AM247" s="24"/>
      <c r="AN247" s="23"/>
      <c r="AO247" s="24"/>
      <c r="AP247" s="24"/>
      <c r="AQ247" s="24"/>
      <c r="AR247" s="24"/>
      <c r="AS247" s="24"/>
      <c r="AT247" s="24"/>
      <c r="AU247" s="24"/>
      <c r="AV247" s="24"/>
    </row>
    <row r="248" spans="1:48" x14ac:dyDescent="0.25">
      <c r="A248" s="23"/>
      <c r="B248" s="24"/>
      <c r="C248" s="24"/>
      <c r="D248" s="24"/>
      <c r="E248" s="24"/>
      <c r="F248" s="24"/>
      <c r="G248" s="24"/>
      <c r="H248" s="24"/>
      <c r="I248" s="24"/>
      <c r="J248" s="24"/>
      <c r="K248" s="23"/>
      <c r="L248" s="24"/>
      <c r="M248" s="24"/>
      <c r="N248" s="24"/>
      <c r="O248" s="24"/>
      <c r="P248" s="24"/>
      <c r="Q248" s="24"/>
      <c r="R248" s="24"/>
      <c r="S248" s="24"/>
      <c r="AD248" s="23"/>
      <c r="AE248" s="24"/>
      <c r="AF248" s="24"/>
      <c r="AG248" s="24"/>
      <c r="AH248" s="24"/>
      <c r="AI248" s="24"/>
      <c r="AJ248" s="24"/>
      <c r="AK248" s="24"/>
      <c r="AL248" s="24"/>
      <c r="AM248" s="24"/>
      <c r="AN248" s="23"/>
      <c r="AO248" s="24"/>
      <c r="AP248" s="24"/>
      <c r="AQ248" s="24"/>
      <c r="AR248" s="24"/>
      <c r="AS248" s="24"/>
      <c r="AT248" s="24"/>
      <c r="AU248" s="24"/>
      <c r="AV248" s="24"/>
    </row>
    <row r="249" spans="1:48" x14ac:dyDescent="0.25">
      <c r="A249" s="23"/>
      <c r="B249" s="24"/>
      <c r="C249" s="24"/>
      <c r="D249" s="24"/>
      <c r="E249" s="24"/>
      <c r="F249" s="24"/>
      <c r="G249" s="24"/>
      <c r="H249" s="24"/>
      <c r="I249" s="24"/>
      <c r="J249" s="24"/>
      <c r="K249" s="23"/>
      <c r="L249" s="24"/>
      <c r="M249" s="24"/>
      <c r="N249" s="24"/>
      <c r="O249" s="24"/>
      <c r="P249" s="24"/>
      <c r="Q249" s="24"/>
      <c r="R249" s="24"/>
      <c r="S249" s="24"/>
      <c r="AD249" s="23"/>
      <c r="AE249" s="24"/>
      <c r="AF249" s="24"/>
      <c r="AG249" s="24"/>
      <c r="AH249" s="24"/>
      <c r="AI249" s="24"/>
      <c r="AJ249" s="24"/>
      <c r="AK249" s="24"/>
      <c r="AL249" s="24"/>
      <c r="AM249" s="24"/>
      <c r="AN249" s="23"/>
      <c r="AO249" s="24"/>
      <c r="AP249" s="24"/>
      <c r="AQ249" s="24"/>
      <c r="AR249" s="24"/>
      <c r="AS249" s="24"/>
      <c r="AT249" s="24"/>
      <c r="AU249" s="24"/>
      <c r="AV249" s="24"/>
    </row>
    <row r="250" spans="1:48" x14ac:dyDescent="0.25">
      <c r="A250" s="23"/>
      <c r="B250" s="24"/>
      <c r="C250" s="24"/>
      <c r="D250" s="24"/>
      <c r="E250" s="24"/>
      <c r="F250" s="24"/>
      <c r="G250" s="24"/>
      <c r="H250" s="24"/>
      <c r="I250" s="24"/>
      <c r="J250" s="24"/>
      <c r="K250" s="23"/>
      <c r="L250" s="24"/>
      <c r="M250" s="24"/>
      <c r="N250" s="24"/>
      <c r="O250" s="24"/>
      <c r="P250" s="24"/>
      <c r="Q250" s="24"/>
      <c r="R250" s="24"/>
      <c r="S250" s="24"/>
      <c r="AD250" s="23"/>
      <c r="AE250" s="24"/>
      <c r="AF250" s="24"/>
      <c r="AG250" s="24"/>
      <c r="AH250" s="24"/>
      <c r="AI250" s="24"/>
      <c r="AJ250" s="24"/>
      <c r="AK250" s="24"/>
      <c r="AL250" s="24"/>
      <c r="AM250" s="24"/>
      <c r="AN250" s="23"/>
      <c r="AO250" s="24"/>
      <c r="AP250" s="24"/>
      <c r="AQ250" s="24"/>
      <c r="AR250" s="24"/>
      <c r="AS250" s="24"/>
      <c r="AT250" s="24"/>
      <c r="AU250" s="24"/>
      <c r="AV250" s="24"/>
    </row>
    <row r="251" spans="1:48" x14ac:dyDescent="0.25">
      <c r="A251" s="23"/>
      <c r="B251" s="24"/>
      <c r="C251" s="24"/>
      <c r="D251" s="24"/>
      <c r="E251" s="24"/>
      <c r="F251" s="24"/>
      <c r="G251" s="24"/>
      <c r="H251" s="24"/>
      <c r="I251" s="24"/>
      <c r="J251" s="24"/>
      <c r="K251" s="23"/>
      <c r="L251" s="24"/>
      <c r="M251" s="24"/>
      <c r="N251" s="24"/>
      <c r="O251" s="24"/>
      <c r="P251" s="24"/>
      <c r="Q251" s="24"/>
      <c r="R251" s="24"/>
      <c r="S251" s="24"/>
      <c r="AD251" s="23"/>
      <c r="AE251" s="24"/>
      <c r="AF251" s="24"/>
      <c r="AG251" s="24"/>
      <c r="AH251" s="24"/>
      <c r="AI251" s="24"/>
      <c r="AJ251" s="24"/>
      <c r="AK251" s="24"/>
      <c r="AL251" s="24"/>
      <c r="AM251" s="24"/>
      <c r="AN251" s="23"/>
      <c r="AO251" s="24"/>
      <c r="AP251" s="24"/>
      <c r="AQ251" s="24"/>
      <c r="AR251" s="24"/>
      <c r="AS251" s="24"/>
      <c r="AT251" s="24"/>
      <c r="AU251" s="24"/>
      <c r="AV251" s="24"/>
    </row>
    <row r="252" spans="1:48" x14ac:dyDescent="0.25">
      <c r="A252" s="23"/>
      <c r="B252" s="24"/>
      <c r="C252" s="24"/>
      <c r="D252" s="24"/>
      <c r="E252" s="24"/>
      <c r="F252" s="24"/>
      <c r="G252" s="24"/>
      <c r="H252" s="24"/>
      <c r="I252" s="24"/>
      <c r="J252" s="24"/>
      <c r="K252" s="23"/>
      <c r="L252" s="24"/>
      <c r="M252" s="24"/>
      <c r="N252" s="24"/>
      <c r="O252" s="24"/>
      <c r="P252" s="24"/>
      <c r="Q252" s="24"/>
      <c r="R252" s="24"/>
      <c r="S252" s="24"/>
      <c r="AD252" s="23"/>
      <c r="AE252" s="24"/>
      <c r="AF252" s="24"/>
      <c r="AG252" s="24"/>
      <c r="AH252" s="24"/>
      <c r="AI252" s="24"/>
      <c r="AJ252" s="24"/>
      <c r="AK252" s="24"/>
      <c r="AL252" s="24"/>
      <c r="AM252" s="24"/>
      <c r="AN252" s="23"/>
      <c r="AO252" s="24"/>
      <c r="AP252" s="24"/>
      <c r="AQ252" s="24"/>
      <c r="AR252" s="24"/>
      <c r="AS252" s="24"/>
      <c r="AT252" s="24"/>
      <c r="AU252" s="24"/>
      <c r="AV252" s="24"/>
    </row>
    <row r="253" spans="1:48" x14ac:dyDescent="0.25">
      <c r="A253" s="23"/>
      <c r="B253" s="24"/>
      <c r="C253" s="24"/>
      <c r="D253" s="24"/>
      <c r="E253" s="24"/>
      <c r="F253" s="24"/>
      <c r="G253" s="24"/>
      <c r="H253" s="24"/>
      <c r="I253" s="24"/>
      <c r="J253" s="24"/>
      <c r="K253" s="23"/>
      <c r="L253" s="24"/>
      <c r="M253" s="24"/>
      <c r="N253" s="24"/>
      <c r="O253" s="24"/>
      <c r="P253" s="24"/>
      <c r="Q253" s="24"/>
      <c r="R253" s="24"/>
      <c r="S253" s="24"/>
      <c r="AD253" s="23"/>
      <c r="AE253" s="24"/>
      <c r="AF253" s="24"/>
      <c r="AG253" s="24"/>
      <c r="AH253" s="24"/>
      <c r="AI253" s="24"/>
      <c r="AJ253" s="24"/>
      <c r="AK253" s="24"/>
      <c r="AL253" s="24"/>
      <c r="AM253" s="24"/>
      <c r="AN253" s="23"/>
      <c r="AO253" s="24"/>
      <c r="AP253" s="24"/>
      <c r="AQ253" s="24"/>
      <c r="AR253" s="24"/>
      <c r="AS253" s="24"/>
      <c r="AT253" s="24"/>
      <c r="AU253" s="24"/>
      <c r="AV253" s="24"/>
    </row>
    <row r="254" spans="1:48" x14ac:dyDescent="0.25">
      <c r="A254" s="23"/>
      <c r="B254" s="24"/>
      <c r="C254" s="24"/>
      <c r="D254" s="24"/>
      <c r="E254" s="24"/>
      <c r="F254" s="24"/>
      <c r="G254" s="24"/>
      <c r="H254" s="24"/>
      <c r="I254" s="24"/>
      <c r="J254" s="24"/>
      <c r="K254" s="23"/>
      <c r="L254" s="24"/>
      <c r="M254" s="24"/>
      <c r="N254" s="24"/>
      <c r="O254" s="24"/>
      <c r="P254" s="24"/>
      <c r="Q254" s="24"/>
      <c r="R254" s="24"/>
      <c r="S254" s="24"/>
      <c r="AD254" s="23"/>
      <c r="AE254" s="24"/>
      <c r="AF254" s="24"/>
      <c r="AG254" s="24"/>
      <c r="AH254" s="24"/>
      <c r="AI254" s="24"/>
      <c r="AJ254" s="24"/>
      <c r="AK254" s="24"/>
      <c r="AL254" s="24"/>
      <c r="AM254" s="24"/>
      <c r="AN254" s="23"/>
      <c r="AO254" s="24"/>
      <c r="AP254" s="24"/>
      <c r="AQ254" s="24"/>
      <c r="AR254" s="24"/>
      <c r="AS254" s="24"/>
      <c r="AT254" s="24"/>
      <c r="AU254" s="24"/>
      <c r="AV254" s="24"/>
    </row>
    <row r="255" spans="1:48" x14ac:dyDescent="0.25">
      <c r="A255" s="23"/>
      <c r="B255" s="24"/>
      <c r="C255" s="24"/>
      <c r="D255" s="24"/>
      <c r="E255" s="24"/>
      <c r="F255" s="24"/>
      <c r="G255" s="24"/>
      <c r="H255" s="24"/>
      <c r="I255" s="24"/>
      <c r="J255" s="24"/>
      <c r="K255" s="23"/>
      <c r="L255" s="24"/>
      <c r="M255" s="24"/>
      <c r="N255" s="24"/>
      <c r="O255" s="24"/>
      <c r="P255" s="24"/>
      <c r="Q255" s="24"/>
      <c r="R255" s="24"/>
      <c r="S255" s="24"/>
      <c r="AD255" s="23"/>
      <c r="AE255" s="24"/>
      <c r="AF255" s="24"/>
      <c r="AG255" s="24"/>
      <c r="AH255" s="24"/>
      <c r="AI255" s="24"/>
      <c r="AJ255" s="24"/>
      <c r="AK255" s="24"/>
      <c r="AL255" s="24"/>
      <c r="AM255" s="24"/>
      <c r="AN255" s="23"/>
      <c r="AO255" s="24"/>
      <c r="AP255" s="24"/>
      <c r="AQ255" s="24"/>
      <c r="AR255" s="24"/>
      <c r="AS255" s="24"/>
      <c r="AT255" s="24"/>
      <c r="AU255" s="24"/>
      <c r="AV255" s="24"/>
    </row>
    <row r="256" spans="1:48" x14ac:dyDescent="0.25">
      <c r="A256" s="23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AD256" s="23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</row>
    <row r="257" spans="1:48" x14ac:dyDescent="0.25">
      <c r="A257" s="23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AD257" s="23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</row>
    <row r="258" spans="1:48" x14ac:dyDescent="0.25">
      <c r="A258" s="23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AD258" s="23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</row>
    <row r="259" spans="1:48" x14ac:dyDescent="0.25">
      <c r="A259" s="23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AD259" s="23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</row>
    <row r="260" spans="1:48" x14ac:dyDescent="0.25">
      <c r="A260" s="23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AD260" s="23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</row>
    <row r="261" spans="1:48" x14ac:dyDescent="0.25">
      <c r="A261" s="23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AD261" s="23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</row>
    <row r="262" spans="1:48" x14ac:dyDescent="0.25">
      <c r="A262" s="23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AD262" s="23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</row>
    <row r="263" spans="1:48" x14ac:dyDescent="0.25">
      <c r="A263" s="23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AD263" s="23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</row>
    <row r="264" spans="1:48" x14ac:dyDescent="0.25">
      <c r="A264" s="23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AD264" s="23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</row>
    <row r="265" spans="1:48" x14ac:dyDescent="0.25">
      <c r="A265" s="23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AD265" s="23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</row>
    <row r="266" spans="1:48" x14ac:dyDescent="0.25">
      <c r="A266" s="23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AD266" s="23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</row>
    <row r="267" spans="1:48" x14ac:dyDescent="0.25">
      <c r="A267" s="23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AD267" s="23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</row>
    <row r="268" spans="1:48" x14ac:dyDescent="0.25">
      <c r="A268" s="23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AD268" s="23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</row>
    <row r="269" spans="1:48" x14ac:dyDescent="0.25">
      <c r="A269" s="23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AD269" s="23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</row>
    <row r="270" spans="1:48" x14ac:dyDescent="0.25">
      <c r="A270" s="23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AD270" s="23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</row>
    <row r="271" spans="1:48" x14ac:dyDescent="0.25">
      <c r="A271" s="23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AD271" s="23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</row>
    <row r="272" spans="1:48" x14ac:dyDescent="0.25">
      <c r="A272" s="23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AD272" s="23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</row>
    <row r="273" spans="1:48" x14ac:dyDescent="0.25">
      <c r="A273" s="23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AD273" s="23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</row>
    <row r="274" spans="1:48" x14ac:dyDescent="0.25">
      <c r="A274" s="23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AD274" s="23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</row>
    <row r="275" spans="1:48" x14ac:dyDescent="0.25">
      <c r="A275" s="23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AD275" s="23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</row>
    <row r="276" spans="1:48" x14ac:dyDescent="0.25">
      <c r="A276" s="23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AD276" s="23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</row>
    <row r="277" spans="1:48" x14ac:dyDescent="0.25">
      <c r="A277" s="23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AD277" s="23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</row>
    <row r="278" spans="1:48" x14ac:dyDescent="0.25">
      <c r="A278" s="23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AD278" s="23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</row>
    <row r="279" spans="1:48" x14ac:dyDescent="0.25">
      <c r="A279" s="23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AD279" s="23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</row>
    <row r="280" spans="1:48" x14ac:dyDescent="0.25">
      <c r="A280" s="23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AD280" s="23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</row>
    <row r="281" spans="1:48" x14ac:dyDescent="0.25">
      <c r="A281" s="23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AD281" s="23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</row>
    <row r="282" spans="1:48" x14ac:dyDescent="0.25">
      <c r="A282" s="23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AD282" s="23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</row>
    <row r="283" spans="1:48" x14ac:dyDescent="0.25">
      <c r="A283" s="23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AD283" s="23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</row>
    <row r="284" spans="1:48" x14ac:dyDescent="0.25">
      <c r="A284" s="23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AD284" s="23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</row>
    <row r="285" spans="1:48" x14ac:dyDescent="0.25">
      <c r="A285" s="23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AD285" s="23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</row>
    <row r="286" spans="1:48" x14ac:dyDescent="0.25">
      <c r="A286" s="23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AD286" s="23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</row>
    <row r="287" spans="1:48" x14ac:dyDescent="0.25">
      <c r="A287" s="23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AD287" s="23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</row>
    <row r="288" spans="1:48" x14ac:dyDescent="0.25">
      <c r="A288" s="23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AD288" s="23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</row>
    <row r="289" spans="1:48" x14ac:dyDescent="0.25">
      <c r="A289" s="23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AD289" s="23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</row>
    <row r="290" spans="1:48" x14ac:dyDescent="0.25">
      <c r="A290" s="23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AD290" s="23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</row>
    <row r="291" spans="1:48" x14ac:dyDescent="0.25">
      <c r="A291" s="23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AD291" s="23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</row>
    <row r="292" spans="1:48" x14ac:dyDescent="0.25">
      <c r="A292" s="23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AD292" s="23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</row>
    <row r="293" spans="1:48" x14ac:dyDescent="0.25">
      <c r="A293" s="23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AD293" s="23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</row>
    <row r="294" spans="1:48" x14ac:dyDescent="0.25">
      <c r="A294" s="23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AD294" s="23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</row>
    <row r="295" spans="1:48" x14ac:dyDescent="0.25">
      <c r="A295" s="23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AD295" s="23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</row>
    <row r="296" spans="1:48" x14ac:dyDescent="0.25">
      <c r="A296" s="23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AD296" s="23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</row>
    <row r="297" spans="1:48" x14ac:dyDescent="0.25">
      <c r="A297" s="23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AD297" s="23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</row>
    <row r="298" spans="1:48" x14ac:dyDescent="0.25">
      <c r="A298" s="23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AD298" s="23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</row>
    <row r="299" spans="1:48" x14ac:dyDescent="0.25">
      <c r="A299" s="23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AD299" s="23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</row>
    <row r="300" spans="1:48" x14ac:dyDescent="0.25">
      <c r="A300" s="23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AD300" s="23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</row>
    <row r="301" spans="1:48" x14ac:dyDescent="0.25">
      <c r="A301" s="23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AD301" s="23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</row>
    <row r="302" spans="1:48" x14ac:dyDescent="0.25">
      <c r="A302" s="23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AD302" s="23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</row>
    <row r="303" spans="1:48" x14ac:dyDescent="0.25">
      <c r="A303" s="23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AD303" s="23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</row>
    <row r="304" spans="1:48" x14ac:dyDescent="0.25">
      <c r="A304" s="23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AD304" s="23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</row>
    <row r="305" spans="1:48" x14ac:dyDescent="0.25">
      <c r="A305" s="23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AD305" s="23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</row>
    <row r="306" spans="1:48" x14ac:dyDescent="0.25">
      <c r="A306" s="23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AD306" s="23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</row>
    <row r="307" spans="1:48" x14ac:dyDescent="0.25">
      <c r="A307" s="23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AD307" s="23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</row>
    <row r="308" spans="1:48" x14ac:dyDescent="0.25">
      <c r="A308" s="23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AD308" s="23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</row>
    <row r="309" spans="1:48" x14ac:dyDescent="0.25">
      <c r="A309" s="23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AD309" s="23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</row>
    <row r="310" spans="1:48" x14ac:dyDescent="0.25">
      <c r="A310" s="23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AD310" s="23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</row>
    <row r="311" spans="1:48" x14ac:dyDescent="0.25">
      <c r="A311" s="23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AD311" s="23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</row>
    <row r="312" spans="1:48" x14ac:dyDescent="0.25">
      <c r="A312" s="23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AD312" s="23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</row>
    <row r="313" spans="1:48" x14ac:dyDescent="0.25">
      <c r="A313" s="23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AD313" s="23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</row>
    <row r="314" spans="1:48" x14ac:dyDescent="0.25">
      <c r="A314" s="23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AD314" s="23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</row>
    <row r="315" spans="1:48" x14ac:dyDescent="0.25">
      <c r="A315" s="23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AD315" s="23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</row>
    <row r="316" spans="1:48" x14ac:dyDescent="0.25">
      <c r="A316" s="23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AD316" s="23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</row>
    <row r="317" spans="1:48" x14ac:dyDescent="0.25">
      <c r="A317" s="23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AD317" s="23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</row>
    <row r="318" spans="1:48" x14ac:dyDescent="0.25">
      <c r="A318" s="23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AD318" s="23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</row>
    <row r="319" spans="1:48" x14ac:dyDescent="0.25">
      <c r="A319" s="23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AD319" s="23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</row>
    <row r="320" spans="1:48" x14ac:dyDescent="0.25">
      <c r="A320" s="23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AD320" s="23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</row>
    <row r="321" spans="1:48" x14ac:dyDescent="0.25">
      <c r="A321" s="23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AD321" s="23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</row>
    <row r="322" spans="1:48" x14ac:dyDescent="0.25">
      <c r="A322" s="23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AD322" s="23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</row>
    <row r="323" spans="1:48" x14ac:dyDescent="0.25">
      <c r="A323" s="23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AD323" s="23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</row>
    <row r="324" spans="1:48" x14ac:dyDescent="0.25">
      <c r="A324" s="23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AD324" s="23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</row>
    <row r="325" spans="1:48" x14ac:dyDescent="0.25">
      <c r="A325" s="23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AD325" s="23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</row>
    <row r="326" spans="1:48" x14ac:dyDescent="0.25">
      <c r="A326" s="23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AD326" s="23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</row>
    <row r="327" spans="1:48" x14ac:dyDescent="0.25">
      <c r="A327" s="23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AD327" s="23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</row>
    <row r="328" spans="1:48" x14ac:dyDescent="0.25">
      <c r="A328" s="23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AD328" s="23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</row>
    <row r="329" spans="1:48" x14ac:dyDescent="0.25">
      <c r="A329" s="23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AD329" s="23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</row>
    <row r="330" spans="1:48" x14ac:dyDescent="0.25">
      <c r="A330" s="23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AD330" s="23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</row>
    <row r="331" spans="1:48" x14ac:dyDescent="0.25">
      <c r="A331" s="23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AD331" s="23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</row>
    <row r="332" spans="1:48" x14ac:dyDescent="0.25">
      <c r="A332" s="23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AD332" s="23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</row>
    <row r="333" spans="1:48" x14ac:dyDescent="0.25">
      <c r="A333" s="23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AD333" s="23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</row>
    <row r="334" spans="1:48" x14ac:dyDescent="0.25">
      <c r="A334" s="23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AD334" s="23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</row>
    <row r="335" spans="1:48" x14ac:dyDescent="0.25">
      <c r="A335" s="23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AD335" s="23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</row>
    <row r="336" spans="1:48" x14ac:dyDescent="0.25">
      <c r="A336" s="23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AD336" s="23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</row>
    <row r="337" spans="1:48" x14ac:dyDescent="0.25">
      <c r="A337" s="23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AD337" s="23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</row>
    <row r="338" spans="1:48" x14ac:dyDescent="0.25">
      <c r="A338" s="23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AD338" s="23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</row>
    <row r="339" spans="1:48" x14ac:dyDescent="0.25">
      <c r="A339" s="23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AD339" s="23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</row>
    <row r="340" spans="1:48" x14ac:dyDescent="0.25">
      <c r="A340" s="23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AD340" s="23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</row>
    <row r="341" spans="1:48" x14ac:dyDescent="0.25">
      <c r="A341" s="23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AD341" s="23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</row>
    <row r="342" spans="1:48" x14ac:dyDescent="0.25">
      <c r="A342" s="23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AD342" s="23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</row>
    <row r="343" spans="1:48" x14ac:dyDescent="0.25">
      <c r="A343" s="23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AD343" s="23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</row>
    <row r="344" spans="1:48" x14ac:dyDescent="0.25">
      <c r="A344" s="23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AD344" s="23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</row>
    <row r="345" spans="1:48" x14ac:dyDescent="0.25">
      <c r="A345" s="23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AD345" s="23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</row>
    <row r="346" spans="1:48" x14ac:dyDescent="0.25">
      <c r="A346" s="23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AD346" s="23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</row>
    <row r="347" spans="1:48" x14ac:dyDescent="0.25">
      <c r="A347" s="23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AD347" s="23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</row>
    <row r="348" spans="1:48" x14ac:dyDescent="0.25">
      <c r="A348" s="23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AD348" s="23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</row>
    <row r="349" spans="1:48" x14ac:dyDescent="0.25">
      <c r="A349" s="23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AD349" s="23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</row>
    <row r="350" spans="1:48" x14ac:dyDescent="0.25">
      <c r="A350" s="23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AD350" s="23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</row>
    <row r="351" spans="1:48" x14ac:dyDescent="0.25">
      <c r="A351" s="23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AD351" s="23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</row>
    <row r="352" spans="1:48" x14ac:dyDescent="0.25">
      <c r="A352" s="23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AD352" s="23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</row>
    <row r="353" spans="1:48" x14ac:dyDescent="0.25">
      <c r="A353" s="23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AD353" s="23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</row>
    <row r="354" spans="1:48" x14ac:dyDescent="0.25">
      <c r="A354" s="23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AD354" s="23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</row>
    <row r="355" spans="1:48" x14ac:dyDescent="0.25">
      <c r="A355" s="23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AD355" s="23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</row>
    <row r="356" spans="1:48" x14ac:dyDescent="0.25">
      <c r="A356" s="23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AD356" s="23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</row>
    <row r="357" spans="1:48" x14ac:dyDescent="0.25">
      <c r="A357" s="23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AD357" s="23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</row>
    <row r="358" spans="1:48" x14ac:dyDescent="0.25">
      <c r="A358" s="23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AD358" s="23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</row>
    <row r="359" spans="1:48" x14ac:dyDescent="0.25">
      <c r="A359" s="23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AD359" s="23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</row>
    <row r="360" spans="1:48" x14ac:dyDescent="0.25">
      <c r="A360" s="23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AD360" s="23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</row>
    <row r="361" spans="1:48" x14ac:dyDescent="0.25">
      <c r="A361" s="23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AD361" s="23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</row>
    <row r="362" spans="1:48" x14ac:dyDescent="0.25">
      <c r="A362" s="23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AD362" s="23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</row>
    <row r="363" spans="1:48" x14ac:dyDescent="0.25">
      <c r="A363" s="23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AD363" s="23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</row>
    <row r="364" spans="1:48" x14ac:dyDescent="0.25">
      <c r="A364" s="23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AD364" s="23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</row>
    <row r="365" spans="1:48" x14ac:dyDescent="0.25">
      <c r="A365" s="23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AD365" s="23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</row>
    <row r="366" spans="1:48" x14ac:dyDescent="0.25">
      <c r="A366" s="23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AD366" s="23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</row>
    <row r="367" spans="1:48" x14ac:dyDescent="0.25">
      <c r="A367" s="23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AD367" s="23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</row>
    <row r="368" spans="1:48" x14ac:dyDescent="0.25">
      <c r="A368" s="23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AD368" s="23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</row>
    <row r="369" spans="1:48" x14ac:dyDescent="0.25">
      <c r="A369" s="23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AD369" s="23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</row>
    <row r="370" spans="1:48" x14ac:dyDescent="0.25">
      <c r="A370" s="23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AD370" s="23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</row>
    <row r="371" spans="1:48" x14ac:dyDescent="0.25">
      <c r="A371" s="23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AD371" s="23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</row>
    <row r="372" spans="1:48" x14ac:dyDescent="0.25">
      <c r="A372" s="23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AD372" s="23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</row>
    <row r="373" spans="1:48" x14ac:dyDescent="0.25">
      <c r="A373" s="23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AD373" s="23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</row>
    <row r="374" spans="1:48" x14ac:dyDescent="0.25">
      <c r="A374" s="23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AD374" s="23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</row>
    <row r="375" spans="1:48" x14ac:dyDescent="0.25">
      <c r="A375" s="23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AD375" s="23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</row>
    <row r="376" spans="1:48" x14ac:dyDescent="0.25">
      <c r="A376" s="23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AD376" s="23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</row>
    <row r="377" spans="1:48" x14ac:dyDescent="0.25">
      <c r="A377" s="23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AD377" s="23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</row>
    <row r="378" spans="1:48" x14ac:dyDescent="0.25">
      <c r="A378" s="23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AD378" s="23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</row>
    <row r="379" spans="1:48" x14ac:dyDescent="0.25">
      <c r="A379" s="23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AD379" s="23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</row>
    <row r="380" spans="1:48" x14ac:dyDescent="0.25">
      <c r="A380" s="23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AD380" s="23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</row>
    <row r="381" spans="1:48" x14ac:dyDescent="0.25">
      <c r="A381" s="23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AD381" s="23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</row>
    <row r="382" spans="1:48" x14ac:dyDescent="0.25">
      <c r="A382" s="23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AD382" s="23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</row>
    <row r="383" spans="1:48" x14ac:dyDescent="0.25">
      <c r="A383" s="23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AD383" s="23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</row>
    <row r="384" spans="1:48" x14ac:dyDescent="0.25">
      <c r="A384" s="23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AD384" s="23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</row>
    <row r="385" spans="1:48" x14ac:dyDescent="0.25">
      <c r="A385" s="23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AD385" s="23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</row>
    <row r="386" spans="1:48" x14ac:dyDescent="0.25">
      <c r="A386" s="23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AD386" s="23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</row>
    <row r="387" spans="1:48" x14ac:dyDescent="0.25">
      <c r="A387" s="23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AD387" s="23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</row>
    <row r="388" spans="1:48" x14ac:dyDescent="0.25">
      <c r="A388" s="23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AD388" s="23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</row>
    <row r="389" spans="1:48" x14ac:dyDescent="0.25">
      <c r="A389" s="23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AD389" s="23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</row>
    <row r="390" spans="1:48" x14ac:dyDescent="0.25">
      <c r="A390" s="23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AD390" s="23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</row>
    <row r="391" spans="1:48" x14ac:dyDescent="0.25">
      <c r="A391" s="23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AD391" s="23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</row>
    <row r="392" spans="1:48" x14ac:dyDescent="0.25">
      <c r="A392" s="23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AD392" s="23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</row>
    <row r="393" spans="1:48" x14ac:dyDescent="0.25">
      <c r="A393" s="23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AD393" s="23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</row>
    <row r="394" spans="1:48" x14ac:dyDescent="0.25">
      <c r="A394" s="23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AD394" s="23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</row>
    <row r="395" spans="1:48" x14ac:dyDescent="0.25">
      <c r="A395" s="23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AD395" s="23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</row>
    <row r="396" spans="1:48" x14ac:dyDescent="0.25">
      <c r="A396" s="23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AD396" s="23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</row>
    <row r="397" spans="1:48" x14ac:dyDescent="0.25">
      <c r="A397" s="23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AD397" s="23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</row>
    <row r="398" spans="1:48" x14ac:dyDescent="0.25">
      <c r="A398" s="23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AD398" s="23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</row>
    <row r="399" spans="1:48" x14ac:dyDescent="0.25">
      <c r="A399" s="23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AD399" s="23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</row>
    <row r="400" spans="1:48" x14ac:dyDescent="0.25">
      <c r="A400" s="23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AD400" s="23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</row>
    <row r="401" spans="1:48" x14ac:dyDescent="0.25">
      <c r="A401" s="23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AD401" s="23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</row>
    <row r="402" spans="1:48" x14ac:dyDescent="0.25">
      <c r="A402" s="23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AD402" s="23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</row>
    <row r="403" spans="1:48" x14ac:dyDescent="0.25">
      <c r="A403" s="23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AD403" s="23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</row>
    <row r="404" spans="1:48" x14ac:dyDescent="0.25">
      <c r="A404" s="23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AD404" s="23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4"/>
      <c r="AV404" s="24"/>
    </row>
    <row r="405" spans="1:48" x14ac:dyDescent="0.25">
      <c r="A405" s="23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AD405" s="23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4"/>
      <c r="AV405" s="24"/>
    </row>
    <row r="406" spans="1:48" x14ac:dyDescent="0.25">
      <c r="A406" s="23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AD406" s="23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</row>
    <row r="407" spans="1:48" x14ac:dyDescent="0.25">
      <c r="A407" s="23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AD407" s="23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4"/>
      <c r="AV407" s="24"/>
    </row>
    <row r="408" spans="1:48" x14ac:dyDescent="0.25">
      <c r="A408" s="23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AD408" s="23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  <c r="AV408" s="24"/>
    </row>
    <row r="409" spans="1:48" x14ac:dyDescent="0.25">
      <c r="A409" s="23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AD409" s="23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</row>
    <row r="410" spans="1:48" x14ac:dyDescent="0.25">
      <c r="A410" s="23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AD410" s="23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</row>
    <row r="411" spans="1:48" x14ac:dyDescent="0.25">
      <c r="A411" s="23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AD411" s="23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</row>
    <row r="412" spans="1:48" x14ac:dyDescent="0.25">
      <c r="A412" s="23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AD412" s="23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</row>
    <row r="413" spans="1:48" x14ac:dyDescent="0.25">
      <c r="A413" s="23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AD413" s="23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</row>
    <row r="414" spans="1:48" x14ac:dyDescent="0.25">
      <c r="A414" s="23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AD414" s="23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</row>
    <row r="415" spans="1:48" x14ac:dyDescent="0.25">
      <c r="A415" s="23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AD415" s="23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</row>
    <row r="416" spans="1:48" x14ac:dyDescent="0.25">
      <c r="A416" s="23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AD416" s="23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</row>
    <row r="417" spans="1:48" x14ac:dyDescent="0.25">
      <c r="A417" s="23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AD417" s="23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</row>
    <row r="418" spans="1:48" x14ac:dyDescent="0.25">
      <c r="A418" s="23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AD418" s="23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</row>
    <row r="419" spans="1:48" x14ac:dyDescent="0.25">
      <c r="A419" s="23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AD419" s="23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</row>
    <row r="420" spans="1:48" x14ac:dyDescent="0.25">
      <c r="A420" s="23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AD420" s="23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</row>
    <row r="421" spans="1:48" x14ac:dyDescent="0.25">
      <c r="A421" s="23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AD421" s="23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  <c r="AV421" s="24"/>
    </row>
    <row r="422" spans="1:48" x14ac:dyDescent="0.25">
      <c r="A422" s="23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AD422" s="23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</row>
    <row r="423" spans="1:48" x14ac:dyDescent="0.25">
      <c r="A423" s="23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AD423" s="23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</row>
    <row r="424" spans="1:48" x14ac:dyDescent="0.25">
      <c r="A424" s="23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AD424" s="23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4"/>
      <c r="AV424" s="24"/>
    </row>
    <row r="425" spans="1:48" x14ac:dyDescent="0.25">
      <c r="A425" s="23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AD425" s="23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  <c r="AQ425" s="24"/>
      <c r="AR425" s="24"/>
      <c r="AS425" s="24"/>
      <c r="AT425" s="24"/>
      <c r="AU425" s="24"/>
      <c r="AV425" s="24"/>
    </row>
    <row r="426" spans="1:48" x14ac:dyDescent="0.25">
      <c r="A426" s="23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AD426" s="23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</row>
    <row r="427" spans="1:48" x14ac:dyDescent="0.25">
      <c r="A427" s="23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AD427" s="23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</row>
    <row r="428" spans="1:48" x14ac:dyDescent="0.25">
      <c r="A428" s="23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AD428" s="23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</row>
    <row r="429" spans="1:48" x14ac:dyDescent="0.25">
      <c r="A429" s="23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AD429" s="23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</row>
    <row r="430" spans="1:48" x14ac:dyDescent="0.25">
      <c r="A430" s="23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AD430" s="23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</row>
    <row r="431" spans="1:48" x14ac:dyDescent="0.25">
      <c r="A431" s="23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AD431" s="23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</row>
    <row r="432" spans="1:48" x14ac:dyDescent="0.25">
      <c r="A432" s="23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AD432" s="23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</row>
    <row r="433" spans="1:48" x14ac:dyDescent="0.25">
      <c r="A433" s="23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AD433" s="23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  <c r="AV433" s="24"/>
    </row>
    <row r="434" spans="1:48" x14ac:dyDescent="0.25">
      <c r="A434" s="23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AD434" s="23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</row>
    <row r="435" spans="1:48" x14ac:dyDescent="0.25">
      <c r="A435" s="23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AD435" s="23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  <c r="AV435" s="24"/>
    </row>
    <row r="436" spans="1:48" x14ac:dyDescent="0.25">
      <c r="A436" s="23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AD436" s="23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</row>
    <row r="437" spans="1:48" x14ac:dyDescent="0.25">
      <c r="A437" s="23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AD437" s="23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  <c r="AV437" s="24"/>
    </row>
    <row r="438" spans="1:48" x14ac:dyDescent="0.25">
      <c r="A438" s="23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AD438" s="23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</row>
    <row r="439" spans="1:48" x14ac:dyDescent="0.25">
      <c r="A439" s="23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AD439" s="23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</row>
    <row r="440" spans="1:48" x14ac:dyDescent="0.25">
      <c r="A440" s="23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AD440" s="23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</row>
    <row r="441" spans="1:48" x14ac:dyDescent="0.25">
      <c r="A441" s="23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AD441" s="23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</row>
    <row r="442" spans="1:48" x14ac:dyDescent="0.25">
      <c r="A442" s="23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AD442" s="23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</row>
    <row r="443" spans="1:48" x14ac:dyDescent="0.25">
      <c r="A443" s="23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AD443" s="23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</row>
    <row r="444" spans="1:48" x14ac:dyDescent="0.25">
      <c r="A444" s="23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AD444" s="23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</row>
    <row r="445" spans="1:48" x14ac:dyDescent="0.25">
      <c r="A445" s="23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AD445" s="23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</row>
    <row r="446" spans="1:48" x14ac:dyDescent="0.25">
      <c r="A446" s="23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AD446" s="23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</row>
    <row r="447" spans="1:48" x14ac:dyDescent="0.25">
      <c r="A447" s="23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AD447" s="23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</row>
    <row r="448" spans="1:48" x14ac:dyDescent="0.25">
      <c r="A448" s="23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AD448" s="23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</row>
    <row r="449" spans="1:48" x14ac:dyDescent="0.25">
      <c r="A449" s="23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AD449" s="23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</row>
    <row r="450" spans="1:48" x14ac:dyDescent="0.25">
      <c r="A450" s="23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AD450" s="23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</row>
    <row r="451" spans="1:48" x14ac:dyDescent="0.25">
      <c r="A451" s="23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AD451" s="23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</row>
    <row r="452" spans="1:48" x14ac:dyDescent="0.25">
      <c r="A452" s="23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AD452" s="23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  <c r="AV452" s="24"/>
    </row>
    <row r="453" spans="1:48" x14ac:dyDescent="0.25">
      <c r="A453" s="23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AD453" s="23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  <c r="AV453" s="24"/>
    </row>
    <row r="454" spans="1:48" x14ac:dyDescent="0.25">
      <c r="A454" s="23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AD454" s="23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4"/>
      <c r="AV454" s="24"/>
    </row>
    <row r="455" spans="1:48" x14ac:dyDescent="0.25">
      <c r="A455" s="23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AD455" s="23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  <c r="AV455" s="24"/>
    </row>
    <row r="456" spans="1:48" x14ac:dyDescent="0.25">
      <c r="A456" s="23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AD456" s="23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</row>
    <row r="457" spans="1:48" x14ac:dyDescent="0.25">
      <c r="A457" s="23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AD457" s="23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</row>
    <row r="458" spans="1:48" x14ac:dyDescent="0.25">
      <c r="A458" s="23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AD458" s="23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</row>
    <row r="459" spans="1:48" x14ac:dyDescent="0.25">
      <c r="A459" s="23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AD459" s="23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</row>
    <row r="460" spans="1:48" x14ac:dyDescent="0.25">
      <c r="A460" s="23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AD460" s="23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24"/>
    </row>
    <row r="461" spans="1:48" x14ac:dyDescent="0.25">
      <c r="A461" s="23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AD461" s="23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24"/>
    </row>
    <row r="462" spans="1:48" x14ac:dyDescent="0.25">
      <c r="A462" s="23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AD462" s="23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</row>
    <row r="463" spans="1:48" x14ac:dyDescent="0.25">
      <c r="A463" s="23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AD463" s="23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</row>
    <row r="464" spans="1:48" x14ac:dyDescent="0.25">
      <c r="A464" s="23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AD464" s="23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4"/>
      <c r="AV464" s="24"/>
    </row>
  </sheetData>
  <mergeCells count="6">
    <mergeCell ref="B2:J2"/>
    <mergeCell ref="K2:S2"/>
    <mergeCell ref="B1:T1"/>
    <mergeCell ref="AE1:AW1"/>
    <mergeCell ref="AE2:AM2"/>
    <mergeCell ref="AN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гкалл</vt:lpstr>
      <vt:lpstr>по дому</vt:lpstr>
      <vt:lpstr>по квартирам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2022-01-30T03:50:46Z</dcterms:modified>
</cp:coreProperties>
</file>